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440" windowWidth="13860" windowHeight="7416" activeTab="0"/>
  </bookViews>
  <sheets>
    <sheet name="Detailed" sheetId="1" r:id="rId1"/>
    <sheet name="Aviva" sheetId="2" state="veryHidden" r:id="rId2"/>
    <sheet name="Wrightway - Petrona" sheetId="3" state="veryHidden" r:id="rId3"/>
    <sheet name="Sheet3" sheetId="4" state="veryHidden" r:id="rId4"/>
    <sheet name="Sheet2" sheetId="5" state="veryHidden" r:id="rId5"/>
    <sheet name="Sheet1" sheetId="6" state="veryHidden" r:id="rId6"/>
    <sheet name="Sheet4" sheetId="7" state="veryHidden" r:id="rId7"/>
  </sheets>
  <definedNames>
    <definedName name="_xlnm.Print_Area" localSheetId="0">'Detailed'!$A$1:$M$101</definedName>
  </definedNames>
  <calcPr fullCalcOnLoad="1"/>
</workbook>
</file>

<file path=xl/comments1.xml><?xml version="1.0" encoding="utf-8"?>
<comments xmlns="http://schemas.openxmlformats.org/spreadsheetml/2006/main">
  <authors>
    <author>ray</author>
  </authors>
  <commentList>
    <comment ref="J7" authorId="0">
      <text>
        <r>
          <rPr>
            <sz val="9"/>
            <rFont val="Tahoma"/>
            <family val="2"/>
          </rPr>
          <t xml:space="preserve">The ideal period is at least five years. The main driver may be working as an employee elsewhere or abroad.  This can be taken into account. 
</t>
        </r>
      </text>
    </comment>
  </commentList>
</comments>
</file>

<file path=xl/comments2.xml><?xml version="1.0" encoding="utf-8"?>
<comments xmlns="http://schemas.openxmlformats.org/spreadsheetml/2006/main">
  <authors>
    <author>ray</author>
  </authors>
  <commentList>
    <comment ref="C51" authorId="0">
      <text>
        <r>
          <rPr>
            <sz val="9"/>
            <rFont val="Tahoma"/>
            <family val="2"/>
          </rPr>
          <t xml:space="preserve">Lowest rate allowed .846%
</t>
        </r>
      </text>
    </comment>
  </commentList>
</comments>
</file>

<file path=xl/sharedStrings.xml><?xml version="1.0" encoding="utf-8"?>
<sst xmlns="http://schemas.openxmlformats.org/spreadsheetml/2006/main" count="248" uniqueCount="130">
  <si>
    <t>Special Types Calculator</t>
  </si>
  <si>
    <t>Rating:</t>
  </si>
  <si>
    <t>ADF and T</t>
  </si>
  <si>
    <t xml:space="preserve">Total Sum Insured </t>
  </si>
  <si>
    <t xml:space="preserve">Inspection </t>
  </si>
  <si>
    <t>Additional Vehicles</t>
  </si>
  <si>
    <t>No of Ad Vehicles</t>
  </si>
  <si>
    <t xml:space="preserve">Enter 1 For Up to 3 Vehicles 0 for no inspection </t>
  </si>
  <si>
    <t>Plus 5%</t>
  </si>
  <si>
    <t xml:space="preserve">Total Premium </t>
  </si>
  <si>
    <t xml:space="preserve">Broker Comission </t>
  </si>
  <si>
    <t>%</t>
  </si>
  <si>
    <t>ADF &amp; T</t>
  </si>
  <si>
    <t>TP</t>
  </si>
  <si>
    <t>Number</t>
  </si>
  <si>
    <t>Tractor/Digger Mini</t>
  </si>
  <si>
    <t>Ride On</t>
  </si>
  <si>
    <t>Teleporter/ Scissor Lift</t>
  </si>
  <si>
    <t>Road Sweeper</t>
  </si>
  <si>
    <t>Roller</t>
  </si>
  <si>
    <t>Low Loader Attachment Trailer &lt;10T</t>
  </si>
  <si>
    <t xml:space="preserve">ADFT </t>
  </si>
  <si>
    <t>TSI</t>
  </si>
  <si>
    <t>Total</t>
  </si>
  <si>
    <t xml:space="preserve">Wrightway Premium </t>
  </si>
  <si>
    <t xml:space="preserve">Petrona Premium </t>
  </si>
  <si>
    <t>Tractor/ Dumper 6T</t>
  </si>
  <si>
    <t>Loading Shovel</t>
  </si>
  <si>
    <t xml:space="preserve">Forklift /Exhavator /Digger </t>
  </si>
  <si>
    <t>Dumper 9T or Greater</t>
  </si>
  <si>
    <t xml:space="preserve">Forklift /Exhavator  </t>
  </si>
  <si>
    <t>Make &amp; Model</t>
  </si>
  <si>
    <t>Reg/Serial No</t>
  </si>
  <si>
    <t xml:space="preserve">Driving Scope </t>
  </si>
  <si>
    <t>Full open driving</t>
  </si>
  <si>
    <t>Open driving 21 - 70</t>
  </si>
  <si>
    <t>Open driving 25- 70</t>
  </si>
  <si>
    <t>NCB</t>
  </si>
  <si>
    <t>Values</t>
  </si>
  <si>
    <t>Disc %</t>
  </si>
  <si>
    <t>NCB %</t>
  </si>
  <si>
    <t>Client Code</t>
  </si>
  <si>
    <t>Safe Pass</t>
  </si>
  <si>
    <t xml:space="preserve">CSCS Course </t>
  </si>
  <si>
    <t>Site Survey</t>
  </si>
  <si>
    <t xml:space="preserve">Any Claims </t>
  </si>
  <si>
    <t>Motor</t>
  </si>
  <si>
    <t>Renewal Checklist</t>
  </si>
  <si>
    <t>Occupation on Schedule in Relay</t>
  </si>
  <si>
    <t>Renewal Processed by</t>
  </si>
  <si>
    <t xml:space="preserve">Renewal Checked by </t>
  </si>
  <si>
    <t xml:space="preserve">Vehicle list on file </t>
  </si>
  <si>
    <t>Calculation on File</t>
  </si>
  <si>
    <t>Both Policy numbers noted on renewal notice</t>
  </si>
  <si>
    <t>Correct vehicles Noted as per Calculation Sheet</t>
  </si>
  <si>
    <t>Correct Renewal Date</t>
  </si>
  <si>
    <t>Correct driving option noted</t>
  </si>
  <si>
    <t xml:space="preserve">Total </t>
  </si>
  <si>
    <t>Premium 25/70</t>
  </si>
  <si>
    <t>Premium 21/70</t>
  </si>
  <si>
    <t>Wheeled or Tracked</t>
  </si>
  <si>
    <t>Full Open Drive</t>
  </si>
  <si>
    <t>SUBMISSION FORM</t>
  </si>
  <si>
    <t xml:space="preserve">Please type into this form </t>
  </si>
  <si>
    <t>Proposer</t>
  </si>
  <si>
    <t xml:space="preserve">Address </t>
  </si>
  <si>
    <t xml:space="preserve">Date of Birth </t>
  </si>
  <si>
    <t>Current Insurer</t>
  </si>
  <si>
    <t xml:space="preserve">Years in Business </t>
  </si>
  <si>
    <t>Renewal Date</t>
  </si>
  <si>
    <t>Target Premium</t>
  </si>
  <si>
    <t>* Required</t>
  </si>
  <si>
    <t>Are you the holding broker?</t>
  </si>
  <si>
    <t>How many years NCB/claims Free ?</t>
  </si>
  <si>
    <t xml:space="preserve">If 'yes' Please give details: </t>
  </si>
  <si>
    <t>Year</t>
  </si>
  <si>
    <t>Value</t>
  </si>
  <si>
    <t>NCB Years</t>
  </si>
  <si>
    <t xml:space="preserve">Is statutory inspection cover required on lifting and pressurised plant?   </t>
  </si>
  <si>
    <t xml:space="preserve"> </t>
  </si>
  <si>
    <t>If 'No' please advise who carried out the previous inspection and when is the next one due?'</t>
  </si>
  <si>
    <t>Do all employees hold up to date safe passes?</t>
  </si>
  <si>
    <t>Have all drivers undertaken CSCS (driving ticket) courses?</t>
  </si>
  <si>
    <t>Has any Insurer ever declined the proposer insurance, applied increased terms or refused to renew or cancelled any policy?</t>
  </si>
  <si>
    <t xml:space="preserve">Has any principal, director or partner ever been convicted or  charged(but not yet tried) with arson or any offence involving </t>
  </si>
  <si>
    <t>dishonesty or any kind (e.g.. Fraud, robbery, they or handling stolen goods)?</t>
  </si>
  <si>
    <t>Has any principal, director or partner ever been declared bankrupt or insolvent?</t>
  </si>
  <si>
    <t>MAX</t>
  </si>
  <si>
    <t>25/70</t>
  </si>
  <si>
    <t>Open drive</t>
  </si>
  <si>
    <t>21/70</t>
  </si>
  <si>
    <t>Full</t>
  </si>
  <si>
    <t>Premium Full</t>
  </si>
  <si>
    <t>Total Inc Levy 5%</t>
  </si>
  <si>
    <t xml:space="preserve">Full </t>
  </si>
  <si>
    <t>Including Government Levy 5%</t>
  </si>
  <si>
    <t>Rates for Tractor and Trailer Combi</t>
  </si>
  <si>
    <t>Motor Only</t>
  </si>
  <si>
    <t>Years Claims Free on that vehicle</t>
  </si>
  <si>
    <t>NCD Level</t>
  </si>
  <si>
    <t>NOTES</t>
  </si>
  <si>
    <r>
      <t>Max D</t>
    </r>
    <r>
      <rPr>
        <sz val="8"/>
        <color indexed="8"/>
        <rFont val="Calibri"/>
        <family val="2"/>
      </rPr>
      <t xml:space="preserve">iscretionary </t>
    </r>
    <r>
      <rPr>
        <sz val="8"/>
        <color indexed="8"/>
        <rFont val="Calibri"/>
        <family val="2"/>
      </rPr>
      <t>D</t>
    </r>
    <r>
      <rPr>
        <sz val="8"/>
        <color indexed="8"/>
        <rFont val="Calibri"/>
        <family val="2"/>
      </rPr>
      <t>iscounting</t>
    </r>
    <r>
      <rPr>
        <sz val="8"/>
        <color indexed="8"/>
        <rFont val="Calibri"/>
        <family val="2"/>
      </rPr>
      <t xml:space="preserve"> </t>
    </r>
  </si>
  <si>
    <t>Accidental Damage Fire and Theft Only</t>
  </si>
  <si>
    <t>Accidental Damage Fire and Theft and Third Party Motor Cover:</t>
  </si>
  <si>
    <t>Discretionary</t>
  </si>
  <si>
    <t>Discount</t>
  </si>
  <si>
    <t>FEE</t>
  </si>
  <si>
    <t>Has any driver had:</t>
  </si>
  <si>
    <r>
      <t xml:space="preserve">Vehicle Details </t>
    </r>
    <r>
      <rPr>
        <b/>
        <sz val="12"/>
        <color indexed="10"/>
        <rFont val="Arial"/>
        <family val="2"/>
      </rPr>
      <t>*Full details required</t>
    </r>
  </si>
  <si>
    <r>
      <t>Options</t>
    </r>
    <r>
      <rPr>
        <b/>
        <sz val="12"/>
        <color indexed="10"/>
        <rFont val="Arial"/>
        <family val="2"/>
      </rPr>
      <t xml:space="preserve"> * Please select one</t>
    </r>
  </si>
  <si>
    <t>Tractor Make</t>
  </si>
  <si>
    <t xml:space="preserve">      Fingal Insurance Group DAC is regulated by The Central Bank of Ireland</t>
  </si>
  <si>
    <t>Occupation</t>
  </si>
  <si>
    <t xml:space="preserve">Carrying Capacity DUMPERS ONLY </t>
  </si>
  <si>
    <t>Carrying Capacity</t>
  </si>
  <si>
    <t>Has a Health and Safety check being carried out on site and/or at the Insured's premises?</t>
  </si>
  <si>
    <r>
      <t xml:space="preserve">For Cover for Tractors (Non farm use) Please advised the carrying capacity of the </t>
    </r>
    <r>
      <rPr>
        <b/>
        <sz val="12"/>
        <rFont val="Arial"/>
        <family val="2"/>
      </rPr>
      <t>tractor and largest trailer combined</t>
    </r>
  </si>
  <si>
    <t xml:space="preserve">Please Select </t>
  </si>
  <si>
    <t xml:space="preserve">any claims , accidents, convictions,  penalty points or prosecutions pending in the last five years. </t>
  </si>
  <si>
    <t>any disqualifications in the past 10 years ?</t>
  </si>
  <si>
    <t xml:space="preserve">Cover Required           </t>
  </si>
  <si>
    <r>
      <t>Is the proposer /main driver a permanent resident</t>
    </r>
    <r>
      <rPr>
        <b/>
        <sz val="12"/>
        <rFont val="Arial"/>
        <family val="2"/>
      </rPr>
      <t xml:space="preserve"> outside</t>
    </r>
    <r>
      <rPr>
        <sz val="12"/>
        <rFont val="Arial"/>
        <family val="2"/>
      </rPr>
      <t xml:space="preserve"> of the Republic of Ireland ?</t>
    </r>
  </si>
  <si>
    <t>VERSION 7</t>
  </si>
  <si>
    <t>Serial Number</t>
  </si>
  <si>
    <t>Please Select</t>
  </si>
  <si>
    <t>VERSION 22052019-</t>
  </si>
  <si>
    <t>How many years consecutive driving experience does the proposer or main driver have on special type vehicles?</t>
  </si>
  <si>
    <r>
      <t>Please note that Farming Work and Agricultural Contracting  are</t>
    </r>
    <r>
      <rPr>
        <u val="single"/>
        <sz val="12"/>
        <rFont val="Arial"/>
        <family val="2"/>
      </rPr>
      <t xml:space="preserve"> not </t>
    </r>
    <r>
      <rPr>
        <b/>
        <sz val="12"/>
        <rFont val="Arial"/>
        <family val="2"/>
      </rPr>
      <t>Suitable</t>
    </r>
  </si>
  <si>
    <t xml:space="preserve">Work on agricultural land not involving farming is acceptable. Eg Reclamation, Building, Drainage etc. </t>
  </si>
  <si>
    <t>Make, Model Type of Vehicle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</si>
</sst>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  <numFmt numFmtId="165" formatCode="&quot;€&quot;#,##0"/>
    <numFmt numFmtId="166" formatCode="0.00000%"/>
    <numFmt numFmtId="167" formatCode="&quot;€&quot;#,##0.0;[Red]\-&quot;€&quot;#,##0.0"/>
    <numFmt numFmtId="168" formatCode="\€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9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1"/>
      <color indexed="9"/>
      <name val="Calibri"/>
      <family val="2"/>
    </font>
    <font>
      <b/>
      <sz val="11"/>
      <color indexed="8"/>
      <name val="Aharoni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1"/>
      <name val="Arial"/>
      <family val="2"/>
    </font>
    <font>
      <u val="single"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20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Calibri"/>
      <family val="2"/>
    </font>
    <font>
      <b/>
      <i/>
      <sz val="11"/>
      <color theme="0"/>
      <name val="Calibri"/>
      <family val="2"/>
    </font>
    <font>
      <b/>
      <sz val="11"/>
      <color theme="1"/>
      <name val="Aharoni"/>
      <family val="0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5"/>
      <name val="Arial"/>
      <family val="2"/>
    </font>
    <font>
      <sz val="12"/>
      <color theme="0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74" fillId="0" borderId="0" xfId="0" applyFont="1" applyAlignment="1">
      <alignment/>
    </xf>
    <xf numFmtId="164" fontId="72" fillId="34" borderId="0" xfId="0" applyNumberFormat="1" applyFont="1" applyFill="1" applyAlignment="1">
      <alignment/>
    </xf>
    <xf numFmtId="164" fontId="5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5" fontId="0" fillId="35" borderId="0" xfId="0" applyNumberFormat="1" applyFont="1" applyFill="1" applyAlignment="1">
      <alignment/>
    </xf>
    <xf numFmtId="6" fontId="0" fillId="35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75" fillId="0" borderId="0" xfId="0" applyFont="1" applyAlignment="1">
      <alignment/>
    </xf>
    <xf numFmtId="164" fontId="75" fillId="0" borderId="0" xfId="0" applyNumberFormat="1" applyFont="1" applyAlignment="1">
      <alignment/>
    </xf>
    <xf numFmtId="0" fontId="76" fillId="19" borderId="0" xfId="0" applyFont="1" applyFill="1" applyAlignment="1">
      <alignment/>
    </xf>
    <xf numFmtId="8" fontId="76" fillId="19" borderId="0" xfId="0" applyNumberFormat="1" applyFont="1" applyFill="1" applyAlignment="1">
      <alignment/>
    </xf>
    <xf numFmtId="164" fontId="77" fillId="0" borderId="0" xfId="0" applyNumberFormat="1" applyFont="1" applyAlignment="1">
      <alignment/>
    </xf>
    <xf numFmtId="0" fontId="0" fillId="36" borderId="0" xfId="0" applyFill="1" applyAlignment="1">
      <alignment/>
    </xf>
    <xf numFmtId="164" fontId="56" fillId="35" borderId="0" xfId="0" applyNumberFormat="1" applyFont="1" applyFill="1" applyAlignment="1">
      <alignment/>
    </xf>
    <xf numFmtId="0" fontId="72" fillId="35" borderId="0" xfId="0" applyFont="1" applyFill="1" applyAlignment="1">
      <alignment/>
    </xf>
    <xf numFmtId="0" fontId="76" fillId="0" borderId="0" xfId="0" applyFont="1" applyAlignment="1">
      <alignment/>
    </xf>
    <xf numFmtId="6" fontId="2" fillId="3" borderId="10" xfId="0" applyNumberFormat="1" applyFont="1" applyFill="1" applyBorder="1" applyAlignment="1">
      <alignment/>
    </xf>
    <xf numFmtId="6" fontId="2" fillId="3" borderId="11" xfId="0" applyNumberFormat="1" applyFont="1" applyFill="1" applyBorder="1" applyAlignment="1">
      <alignment/>
    </xf>
    <xf numFmtId="6" fontId="2" fillId="3" borderId="0" xfId="0" applyNumberFormat="1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9" fontId="0" fillId="3" borderId="12" xfId="0" applyNumberFormat="1" applyFill="1" applyBorder="1" applyAlignment="1">
      <alignment/>
    </xf>
    <xf numFmtId="0" fontId="4" fillId="3" borderId="12" xfId="0" applyFont="1" applyFill="1" applyBorder="1" applyAlignment="1">
      <alignment/>
    </xf>
    <xf numFmtId="0" fontId="78" fillId="36" borderId="0" xfId="0" applyFont="1" applyFill="1" applyAlignment="1">
      <alignment/>
    </xf>
    <xf numFmtId="164" fontId="72" fillId="37" borderId="12" xfId="0" applyNumberFormat="1" applyFont="1" applyFill="1" applyBorder="1" applyAlignment="1">
      <alignment/>
    </xf>
    <xf numFmtId="0" fontId="72" fillId="3" borderId="12" xfId="0" applyFont="1" applyFill="1" applyBorder="1" applyAlignment="1">
      <alignment/>
    </xf>
    <xf numFmtId="164" fontId="72" fillId="0" borderId="0" xfId="0" applyNumberFormat="1" applyFont="1" applyAlignment="1">
      <alignment/>
    </xf>
    <xf numFmtId="8" fontId="2" fillId="3" borderId="10" xfId="0" applyNumberFormat="1" applyFont="1" applyFill="1" applyBorder="1" applyAlignment="1">
      <alignment/>
    </xf>
    <xf numFmtId="6" fontId="4" fillId="3" borderId="11" xfId="0" applyNumberFormat="1" applyFont="1" applyFill="1" applyBorder="1" applyAlignment="1">
      <alignment/>
    </xf>
    <xf numFmtId="164" fontId="72" fillId="3" borderId="0" xfId="0" applyNumberFormat="1" applyFont="1" applyFill="1" applyAlignment="1">
      <alignment/>
    </xf>
    <xf numFmtId="164" fontId="72" fillId="35" borderId="0" xfId="0" applyNumberFormat="1" applyFont="1" applyFill="1" applyAlignment="1">
      <alignment/>
    </xf>
    <xf numFmtId="8" fontId="72" fillId="35" borderId="0" xfId="0" applyNumberFormat="1" applyFont="1" applyFill="1" applyAlignment="1">
      <alignment/>
    </xf>
    <xf numFmtId="0" fontId="72" fillId="0" borderId="13" xfId="0" applyFont="1" applyBorder="1" applyAlignment="1">
      <alignment/>
    </xf>
    <xf numFmtId="0" fontId="72" fillId="0" borderId="0" xfId="0" applyFont="1" applyBorder="1" applyAlignment="1">
      <alignment/>
    </xf>
    <xf numFmtId="1" fontId="0" fillId="0" borderId="0" xfId="0" applyNumberFormat="1" applyAlignment="1">
      <alignment/>
    </xf>
    <xf numFmtId="8" fontId="0" fillId="3" borderId="12" xfId="0" applyNumberFormat="1" applyFill="1" applyBorder="1" applyAlignment="1">
      <alignment/>
    </xf>
    <xf numFmtId="10" fontId="72" fillId="36" borderId="12" xfId="0" applyNumberFormat="1" applyFont="1" applyFill="1" applyBorder="1" applyAlignment="1">
      <alignment/>
    </xf>
    <xf numFmtId="8" fontId="72" fillId="36" borderId="14" xfId="0" applyNumberFormat="1" applyFont="1" applyFill="1" applyBorder="1" applyAlignment="1">
      <alignment/>
    </xf>
    <xf numFmtId="8" fontId="72" fillId="36" borderId="11" xfId="0" applyNumberFormat="1" applyFont="1" applyFill="1" applyBorder="1" applyAlignment="1">
      <alignment/>
    </xf>
    <xf numFmtId="0" fontId="79" fillId="36" borderId="0" xfId="0" applyFont="1" applyFill="1" applyAlignment="1">
      <alignment/>
    </xf>
    <xf numFmtId="6" fontId="0" fillId="33" borderId="0" xfId="0" applyNumberFormat="1" applyFill="1" applyAlignment="1">
      <alignment/>
    </xf>
    <xf numFmtId="0" fontId="76" fillId="35" borderId="0" xfId="0" applyFont="1" applyFill="1" applyAlignment="1">
      <alignment/>
    </xf>
    <xf numFmtId="0" fontId="80" fillId="19" borderId="0" xfId="0" applyFont="1" applyFill="1" applyAlignment="1">
      <alignment/>
    </xf>
    <xf numFmtId="0" fontId="72" fillId="38" borderId="0" xfId="0" applyFont="1" applyFill="1" applyAlignment="1">
      <alignment/>
    </xf>
    <xf numFmtId="0" fontId="72" fillId="0" borderId="0" xfId="0" applyFont="1" applyFill="1" applyAlignment="1">
      <alignment/>
    </xf>
    <xf numFmtId="0" fontId="81" fillId="39" borderId="0" xfId="0" applyFont="1" applyFill="1" applyAlignment="1">
      <alignment/>
    </xf>
    <xf numFmtId="0" fontId="82" fillId="39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2" fillId="39" borderId="0" xfId="0" applyFont="1" applyFill="1" applyAlignment="1">
      <alignment horizontal="left"/>
    </xf>
    <xf numFmtId="0" fontId="83" fillId="39" borderId="0" xfId="0" applyFont="1" applyFill="1" applyAlignment="1">
      <alignment/>
    </xf>
    <xf numFmtId="0" fontId="82" fillId="3" borderId="12" xfId="0" applyFont="1" applyFill="1" applyBorder="1" applyAlignment="1">
      <alignment/>
    </xf>
    <xf numFmtId="6" fontId="82" fillId="3" borderId="12" xfId="0" applyNumberFormat="1" applyFont="1" applyFill="1" applyBorder="1" applyAlignment="1">
      <alignment/>
    </xf>
    <xf numFmtId="6" fontId="82" fillId="3" borderId="10" xfId="0" applyNumberFormat="1" applyFont="1" applyFill="1" applyBorder="1" applyAlignment="1">
      <alignment/>
    </xf>
    <xf numFmtId="6" fontId="82" fillId="3" borderId="11" xfId="0" applyNumberFormat="1" applyFont="1" applyFill="1" applyBorder="1" applyAlignment="1">
      <alignment/>
    </xf>
    <xf numFmtId="6" fontId="82" fillId="3" borderId="0" xfId="0" applyNumberFormat="1" applyFont="1" applyFill="1" applyBorder="1" applyAlignment="1">
      <alignment/>
    </xf>
    <xf numFmtId="13" fontId="82" fillId="38" borderId="0" xfId="0" applyNumberFormat="1" applyFont="1" applyFill="1" applyBorder="1" applyAlignment="1" quotePrefix="1">
      <alignment/>
    </xf>
    <xf numFmtId="6" fontId="81" fillId="3" borderId="11" xfId="0" applyNumberFormat="1" applyFont="1" applyFill="1" applyBorder="1" applyAlignment="1">
      <alignment/>
    </xf>
    <xf numFmtId="6" fontId="82" fillId="38" borderId="11" xfId="0" applyNumberFormat="1" applyFont="1" applyFill="1" applyBorder="1" applyAlignment="1">
      <alignment/>
    </xf>
    <xf numFmtId="0" fontId="82" fillId="3" borderId="15" xfId="0" applyFont="1" applyFill="1" applyBorder="1" applyAlignment="1">
      <alignment/>
    </xf>
    <xf numFmtId="9" fontId="0" fillId="3" borderId="12" xfId="0" applyNumberFormat="1" applyFont="1" applyFill="1" applyBorder="1" applyAlignment="1">
      <alignment/>
    </xf>
    <xf numFmtId="164" fontId="0" fillId="3" borderId="12" xfId="0" applyNumberFormat="1" applyFont="1" applyFill="1" applyBorder="1" applyAlignment="1">
      <alignment/>
    </xf>
    <xf numFmtId="8" fontId="0" fillId="3" borderId="12" xfId="0" applyNumberFormat="1" applyFont="1" applyFill="1" applyBorder="1" applyAlignment="1">
      <alignment/>
    </xf>
    <xf numFmtId="0" fontId="82" fillId="38" borderId="15" xfId="0" applyFont="1" applyFill="1" applyBorder="1" applyAlignment="1">
      <alignment/>
    </xf>
    <xf numFmtId="6" fontId="82" fillId="38" borderId="12" xfId="0" applyNumberFormat="1" applyFont="1" applyFill="1" applyBorder="1" applyAlignment="1">
      <alignment/>
    </xf>
    <xf numFmtId="0" fontId="82" fillId="38" borderId="12" xfId="0" applyFont="1" applyFill="1" applyBorder="1" applyAlignment="1">
      <alignment/>
    </xf>
    <xf numFmtId="6" fontId="82" fillId="38" borderId="10" xfId="0" applyNumberFormat="1" applyFont="1" applyFill="1" applyBorder="1" applyAlignment="1">
      <alignment/>
    </xf>
    <xf numFmtId="0" fontId="81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82" fillId="3" borderId="0" xfId="0" applyFont="1" applyFill="1" applyBorder="1" applyAlignment="1">
      <alignment/>
    </xf>
    <xf numFmtId="0" fontId="8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6" fontId="82" fillId="35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8" fontId="0" fillId="35" borderId="0" xfId="0" applyNumberFormat="1" applyFont="1" applyFill="1" applyAlignment="1">
      <alignment/>
    </xf>
    <xf numFmtId="0" fontId="0" fillId="0" borderId="13" xfId="0" applyFont="1" applyBorder="1" applyAlignment="1">
      <alignment/>
    </xf>
    <xf numFmtId="164" fontId="0" fillId="36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36" borderId="0" xfId="0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83" fillId="13" borderId="12" xfId="58" applyFont="1" applyFill="1" applyBorder="1">
      <alignment/>
      <protection/>
    </xf>
    <xf numFmtId="0" fontId="82" fillId="38" borderId="16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84" fillId="0" borderId="17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9" fontId="84" fillId="0" borderId="19" xfId="0" applyNumberFormat="1" applyFont="1" applyBorder="1" applyAlignment="1">
      <alignment horizontal="center"/>
    </xf>
    <xf numFmtId="9" fontId="84" fillId="0" borderId="20" xfId="0" applyNumberFormat="1" applyFont="1" applyBorder="1" applyAlignment="1">
      <alignment horizontal="center"/>
    </xf>
    <xf numFmtId="9" fontId="84" fillId="0" borderId="21" xfId="0" applyNumberFormat="1" applyFont="1" applyBorder="1" applyAlignment="1">
      <alignment horizontal="center"/>
    </xf>
    <xf numFmtId="9" fontId="84" fillId="0" borderId="22" xfId="0" applyNumberFormat="1" applyFont="1" applyBorder="1" applyAlignment="1">
      <alignment horizontal="center"/>
    </xf>
    <xf numFmtId="8" fontId="85" fillId="35" borderId="0" xfId="0" applyNumberFormat="1" applyFont="1" applyFill="1" applyAlignment="1">
      <alignment/>
    </xf>
    <xf numFmtId="8" fontId="56" fillId="35" borderId="0" xfId="0" applyNumberFormat="1" applyFont="1" applyFill="1" applyAlignment="1">
      <alignment/>
    </xf>
    <xf numFmtId="0" fontId="56" fillId="35" borderId="0" xfId="0" applyFont="1" applyFill="1" applyAlignment="1">
      <alignment/>
    </xf>
    <xf numFmtId="0" fontId="0" fillId="0" borderId="23" xfId="0" applyFont="1" applyBorder="1" applyAlignment="1">
      <alignment horizontal="center" wrapText="1"/>
    </xf>
    <xf numFmtId="6" fontId="82" fillId="40" borderId="11" xfId="0" applyNumberFormat="1" applyFont="1" applyFill="1" applyBorder="1" applyAlignment="1">
      <alignment/>
    </xf>
    <xf numFmtId="8" fontId="82" fillId="40" borderId="1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8" fontId="0" fillId="35" borderId="25" xfId="0" applyNumberFormat="1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72" fillId="0" borderId="26" xfId="0" applyFont="1" applyBorder="1" applyAlignment="1">
      <alignment/>
    </xf>
    <xf numFmtId="0" fontId="72" fillId="0" borderId="27" xfId="0" applyFont="1" applyBorder="1" applyAlignment="1">
      <alignment/>
    </xf>
    <xf numFmtId="8" fontId="72" fillId="35" borderId="0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8" fontId="72" fillId="37" borderId="28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8" fontId="72" fillId="21" borderId="3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72" fillId="0" borderId="32" xfId="0" applyFont="1" applyBorder="1" applyAlignment="1">
      <alignment/>
    </xf>
    <xf numFmtId="0" fontId="0" fillId="0" borderId="32" xfId="0" applyFont="1" applyBorder="1" applyAlignment="1">
      <alignment/>
    </xf>
    <xf numFmtId="8" fontId="72" fillId="36" borderId="33" xfId="0" applyNumberFormat="1" applyFont="1" applyFill="1" applyBorder="1" applyAlignment="1">
      <alignment/>
    </xf>
    <xf numFmtId="164" fontId="0" fillId="36" borderId="32" xfId="0" applyNumberFormat="1" applyFont="1" applyFill="1" applyBorder="1" applyAlignment="1">
      <alignment/>
    </xf>
    <xf numFmtId="8" fontId="72" fillId="37" borderId="34" xfId="0" applyNumberFormat="1" applyFont="1" applyFill="1" applyBorder="1" applyAlignment="1">
      <alignment/>
    </xf>
    <xf numFmtId="6" fontId="86" fillId="3" borderId="11" xfId="0" applyNumberFormat="1" applyFont="1" applyFill="1" applyBorder="1" applyAlignment="1">
      <alignment/>
    </xf>
    <xf numFmtId="6" fontId="86" fillId="9" borderId="11" xfId="0" applyNumberFormat="1" applyFont="1" applyFill="1" applyBorder="1" applyAlignment="1">
      <alignment/>
    </xf>
    <xf numFmtId="8" fontId="0" fillId="9" borderId="12" xfId="0" applyNumberFormat="1" applyFont="1" applyFill="1" applyBorder="1" applyAlignment="1">
      <alignment/>
    </xf>
    <xf numFmtId="164" fontId="0" fillId="9" borderId="12" xfId="0" applyNumberFormat="1" applyFont="1" applyFill="1" applyBorder="1" applyAlignment="1">
      <alignment/>
    </xf>
    <xf numFmtId="6" fontId="82" fillId="9" borderId="11" xfId="0" applyNumberFormat="1" applyFont="1" applyFill="1" applyBorder="1" applyAlignment="1">
      <alignment/>
    </xf>
    <xf numFmtId="6" fontId="81" fillId="15" borderId="11" xfId="0" applyNumberFormat="1" applyFont="1" applyFill="1" applyBorder="1" applyAlignment="1">
      <alignment/>
    </xf>
    <xf numFmtId="164" fontId="0" fillId="15" borderId="12" xfId="0" applyNumberFormat="1" applyFont="1" applyFill="1" applyBorder="1" applyAlignment="1">
      <alignment/>
    </xf>
    <xf numFmtId="0" fontId="84" fillId="0" borderId="17" xfId="0" applyFont="1" applyBorder="1" applyAlignment="1">
      <alignment horizontal="center" wrapText="1"/>
    </xf>
    <xf numFmtId="0" fontId="9" fillId="0" borderId="0" xfId="58" applyFont="1">
      <alignment/>
      <protection/>
    </xf>
    <xf numFmtId="0" fontId="9" fillId="39" borderId="0" xfId="58" applyFont="1" applyFill="1">
      <alignment/>
      <protection/>
    </xf>
    <xf numFmtId="0" fontId="87" fillId="39" borderId="0" xfId="58" applyFont="1" applyFill="1" applyAlignment="1">
      <alignment wrapText="1"/>
      <protection/>
    </xf>
    <xf numFmtId="0" fontId="87" fillId="39" borderId="0" xfId="58" applyFont="1" applyFill="1" applyAlignment="1">
      <alignment horizontal="center"/>
      <protection/>
    </xf>
    <xf numFmtId="0" fontId="88" fillId="0" borderId="0" xfId="58" applyFont="1" applyAlignment="1">
      <alignment horizontal="center"/>
      <protection/>
    </xf>
    <xf numFmtId="0" fontId="89" fillId="39" borderId="0" xfId="58" applyFont="1" applyFill="1">
      <alignment/>
      <protection/>
    </xf>
    <xf numFmtId="0" fontId="10" fillId="39" borderId="0" xfId="58" applyFont="1" applyFill="1">
      <alignment/>
      <protection/>
    </xf>
    <xf numFmtId="14" fontId="9" fillId="16" borderId="12" xfId="58" applyNumberFormat="1" applyFont="1" applyFill="1" applyBorder="1">
      <alignment/>
      <protection/>
    </xf>
    <xf numFmtId="0" fontId="9" fillId="35" borderId="35" xfId="58" applyFont="1" applyFill="1" applyBorder="1">
      <alignment/>
      <protection/>
    </xf>
    <xf numFmtId="0" fontId="9" fillId="16" borderId="12" xfId="58" applyFont="1" applyFill="1" applyBorder="1">
      <alignment/>
      <protection/>
    </xf>
    <xf numFmtId="0" fontId="9" fillId="39" borderId="0" xfId="58" applyFont="1" applyFill="1" applyBorder="1">
      <alignment/>
      <protection/>
    </xf>
    <xf numFmtId="0" fontId="9" fillId="35" borderId="0" xfId="58" applyFont="1" applyFill="1" applyBorder="1" applyAlignment="1">
      <alignment/>
      <protection/>
    </xf>
    <xf numFmtId="0" fontId="9" fillId="35" borderId="0" xfId="58" applyFont="1" applyFill="1" applyBorder="1">
      <alignment/>
      <protection/>
    </xf>
    <xf numFmtId="0" fontId="9" fillId="16" borderId="12" xfId="58" applyNumberFormat="1" applyFont="1" applyFill="1" applyBorder="1">
      <alignment/>
      <protection/>
    </xf>
    <xf numFmtId="0" fontId="90" fillId="35" borderId="35" xfId="58" applyFont="1" applyFill="1" applyBorder="1">
      <alignment/>
      <protection/>
    </xf>
    <xf numFmtId="0" fontId="13" fillId="39" borderId="0" xfId="58" applyFont="1" applyFill="1">
      <alignment/>
      <protection/>
    </xf>
    <xf numFmtId="164" fontId="9" fillId="21" borderId="12" xfId="58" applyNumberFormat="1" applyFont="1" applyFill="1" applyBorder="1">
      <alignment/>
      <protection/>
    </xf>
    <xf numFmtId="0" fontId="91" fillId="39" borderId="0" xfId="58" applyFont="1" applyFill="1" applyBorder="1">
      <alignment/>
      <protection/>
    </xf>
    <xf numFmtId="0" fontId="9" fillId="16" borderId="14" xfId="58" applyFont="1" applyFill="1" applyBorder="1" applyAlignment="1">
      <alignment/>
      <protection/>
    </xf>
    <xf numFmtId="0" fontId="9" fillId="16" borderId="11" xfId="58" applyFont="1" applyFill="1" applyBorder="1" applyAlignment="1">
      <alignment/>
      <protection/>
    </xf>
    <xf numFmtId="0" fontId="9" fillId="16" borderId="36" xfId="58" applyFont="1" applyFill="1" applyBorder="1" applyAlignment="1">
      <alignment/>
      <protection/>
    </xf>
    <xf numFmtId="0" fontId="14" fillId="39" borderId="0" xfId="58" applyFont="1" applyFill="1">
      <alignment/>
      <protection/>
    </xf>
    <xf numFmtId="0" fontId="10" fillId="39" borderId="0" xfId="58" applyFont="1" applyFill="1" applyBorder="1">
      <alignment/>
      <protection/>
    </xf>
    <xf numFmtId="168" fontId="10" fillId="39" borderId="0" xfId="58" applyNumberFormat="1" applyFont="1" applyFill="1" applyBorder="1">
      <alignment/>
      <protection/>
    </xf>
    <xf numFmtId="0" fontId="9" fillId="3" borderId="12" xfId="58" applyFont="1" applyFill="1" applyBorder="1" applyAlignment="1">
      <alignment/>
      <protection/>
    </xf>
    <xf numFmtId="0" fontId="9" fillId="3" borderId="12" xfId="58" applyFont="1" applyFill="1" applyBorder="1" applyAlignment="1" quotePrefix="1">
      <alignment/>
      <protection/>
    </xf>
    <xf numFmtId="0" fontId="9" fillId="16" borderId="12" xfId="58" applyFont="1" applyFill="1" applyBorder="1" applyAlignment="1">
      <alignment/>
      <protection/>
    </xf>
    <xf numFmtId="0" fontId="9" fillId="16" borderId="15" xfId="58" applyFont="1" applyFill="1" applyBorder="1" applyAlignment="1">
      <alignment/>
      <protection/>
    </xf>
    <xf numFmtId="0" fontId="9" fillId="16" borderId="10" xfId="58" applyFont="1" applyFill="1" applyBorder="1" applyAlignment="1">
      <alignment/>
      <protection/>
    </xf>
    <xf numFmtId="0" fontId="9" fillId="13" borderId="10" xfId="58" applyFont="1" applyFill="1" applyBorder="1" applyAlignment="1">
      <alignment/>
      <protection/>
    </xf>
    <xf numFmtId="168" fontId="9" fillId="39" borderId="0" xfId="58" applyNumberFormat="1" applyFont="1" applyFill="1" applyBorder="1">
      <alignment/>
      <protection/>
    </xf>
    <xf numFmtId="6" fontId="9" fillId="39" borderId="12" xfId="58" applyNumberFormat="1" applyFont="1" applyFill="1" applyBorder="1">
      <alignment/>
      <protection/>
    </xf>
    <xf numFmtId="0" fontId="16" fillId="39" borderId="0" xfId="58" applyFont="1" applyFill="1">
      <alignment/>
      <protection/>
    </xf>
    <xf numFmtId="0" fontId="10" fillId="39" borderId="0" xfId="58" applyFont="1" applyFill="1" applyAlignment="1">
      <alignment vertical="center"/>
      <protection/>
    </xf>
    <xf numFmtId="0" fontId="9" fillId="3" borderId="16" xfId="0" applyFont="1" applyFill="1" applyBorder="1" applyAlignment="1">
      <alignment/>
    </xf>
    <xf numFmtId="0" fontId="9" fillId="3" borderId="10" xfId="58" applyFont="1" applyFill="1" applyBorder="1" applyAlignment="1">
      <alignment/>
      <protection/>
    </xf>
    <xf numFmtId="0" fontId="17" fillId="3" borderId="16" xfId="58" applyFont="1" applyFill="1" applyBorder="1" applyAlignment="1">
      <alignment wrapText="1"/>
      <protection/>
    </xf>
    <xf numFmtId="0" fontId="9" fillId="3" borderId="12" xfId="0" applyFont="1" applyFill="1" applyBorder="1" applyAlignment="1">
      <alignment/>
    </xf>
    <xf numFmtId="0" fontId="18" fillId="3" borderId="12" xfId="58" applyFont="1" applyFill="1" applyBorder="1" applyAlignment="1">
      <alignment horizontal="center" wrapText="1"/>
      <protection/>
    </xf>
    <xf numFmtId="0" fontId="10" fillId="41" borderId="37" xfId="58" applyFont="1" applyFill="1" applyBorder="1">
      <alignment/>
      <protection/>
    </xf>
    <xf numFmtId="164" fontId="9" fillId="16" borderId="12" xfId="58" applyNumberFormat="1" applyFont="1" applyFill="1" applyBorder="1" applyAlignment="1">
      <alignment/>
      <protection/>
    </xf>
    <xf numFmtId="0" fontId="9" fillId="16" borderId="16" xfId="58" applyFont="1" applyFill="1" applyBorder="1" applyAlignment="1">
      <alignment/>
      <protection/>
    </xf>
    <xf numFmtId="0" fontId="9" fillId="16" borderId="38" xfId="58" applyFont="1" applyFill="1" applyBorder="1" applyAlignment="1">
      <alignment/>
      <protection/>
    </xf>
    <xf numFmtId="0" fontId="9" fillId="16" borderId="39" xfId="58" applyFont="1" applyFill="1" applyBorder="1" applyAlignment="1">
      <alignment/>
      <protection/>
    </xf>
    <xf numFmtId="0" fontId="19" fillId="33" borderId="0" xfId="58" applyFont="1" applyFill="1" applyBorder="1">
      <alignment/>
      <protection/>
    </xf>
    <xf numFmtId="168" fontId="19" fillId="33" borderId="0" xfId="58" applyNumberFormat="1" applyFont="1" applyFill="1" applyBorder="1">
      <alignment/>
      <protection/>
    </xf>
    <xf numFmtId="0" fontId="10" fillId="33" borderId="0" xfId="58" applyFont="1" applyFill="1" applyBorder="1">
      <alignment/>
      <protection/>
    </xf>
    <xf numFmtId="0" fontId="9" fillId="33" borderId="0" xfId="58" applyFont="1" applyFill="1">
      <alignment/>
      <protection/>
    </xf>
    <xf numFmtId="0" fontId="9" fillId="16" borderId="40" xfId="58" applyFont="1" applyFill="1" applyBorder="1" applyAlignment="1">
      <alignment/>
      <protection/>
    </xf>
    <xf numFmtId="0" fontId="9" fillId="16" borderId="41" xfId="58" applyFont="1" applyFill="1" applyBorder="1" applyAlignment="1">
      <alignment/>
      <protection/>
    </xf>
    <xf numFmtId="0" fontId="87" fillId="16" borderId="42" xfId="58" applyFont="1" applyFill="1" applyBorder="1" applyAlignment="1">
      <alignment/>
      <protection/>
    </xf>
    <xf numFmtId="0" fontId="87" fillId="16" borderId="13" xfId="58" applyFont="1" applyFill="1" applyBorder="1" applyAlignment="1">
      <alignment/>
      <protection/>
    </xf>
    <xf numFmtId="0" fontId="9" fillId="16" borderId="13" xfId="58" applyFont="1" applyFill="1" applyBorder="1" applyAlignment="1">
      <alignment/>
      <protection/>
    </xf>
    <xf numFmtId="0" fontId="9" fillId="16" borderId="35" xfId="58" applyFont="1" applyFill="1" applyBorder="1" applyAlignment="1">
      <alignment/>
      <protection/>
    </xf>
    <xf numFmtId="0" fontId="9" fillId="16" borderId="0" xfId="58" applyFont="1" applyFill="1" applyBorder="1" applyAlignment="1">
      <alignment/>
      <protection/>
    </xf>
    <xf numFmtId="0" fontId="92" fillId="39" borderId="0" xfId="58" applyFont="1" applyFill="1" applyAlignment="1">
      <alignment horizontal="center"/>
      <protection/>
    </xf>
    <xf numFmtId="0" fontId="88" fillId="0" borderId="0" xfId="58" applyFont="1" applyAlignment="1">
      <alignment horizontal="center"/>
      <protection/>
    </xf>
    <xf numFmtId="0" fontId="9" fillId="16" borderId="16" xfId="58" applyFont="1" applyFill="1" applyBorder="1" applyAlignment="1">
      <alignment/>
      <protection/>
    </xf>
    <xf numFmtId="0" fontId="93" fillId="16" borderId="15" xfId="0" applyFont="1" applyFill="1" applyBorder="1" applyAlignment="1">
      <alignment/>
    </xf>
    <xf numFmtId="0" fontId="93" fillId="16" borderId="10" xfId="0" applyFont="1" applyFill="1" applyBorder="1" applyAlignment="1">
      <alignment/>
    </xf>
    <xf numFmtId="0" fontId="93" fillId="0" borderId="15" xfId="0" applyFont="1" applyBorder="1" applyAlignment="1">
      <alignment/>
    </xf>
    <xf numFmtId="0" fontId="93" fillId="0" borderId="10" xfId="0" applyFont="1" applyBorder="1" applyAlignment="1">
      <alignment/>
    </xf>
    <xf numFmtId="0" fontId="9" fillId="16" borderId="15" xfId="58" applyFont="1" applyFill="1" applyBorder="1" applyAlignment="1">
      <alignment/>
      <protection/>
    </xf>
    <xf numFmtId="0" fontId="9" fillId="16" borderId="16" xfId="5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2" fillId="3" borderId="16" xfId="0" applyFont="1" applyFill="1" applyBorder="1" applyAlignment="1">
      <alignment/>
    </xf>
    <xf numFmtId="0" fontId="82" fillId="3" borderId="1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0" fillId="0" borderId="10" xfId="0" applyBorder="1" applyAlignment="1">
      <alignment/>
    </xf>
    <xf numFmtId="0" fontId="84" fillId="0" borderId="43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0" fontId="0" fillId="3" borderId="0" xfId="0" applyFont="1" applyFill="1" applyAlignment="1">
      <alignment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82" fillId="38" borderId="16" xfId="0" applyFont="1" applyFill="1" applyBorder="1" applyAlignment="1">
      <alignment/>
    </xf>
    <xf numFmtId="0" fontId="82" fillId="38" borderId="10" xfId="0" applyFont="1" applyFill="1" applyBorder="1" applyAlignment="1">
      <alignment/>
    </xf>
    <xf numFmtId="0" fontId="10" fillId="17" borderId="42" xfId="58" applyFont="1" applyFill="1" applyBorder="1">
      <alignment/>
      <protection/>
    </xf>
    <xf numFmtId="0" fontId="10" fillId="17" borderId="13" xfId="58" applyFont="1" applyFill="1" applyBorder="1">
      <alignment/>
      <protection/>
    </xf>
    <xf numFmtId="0" fontId="11" fillId="17" borderId="13" xfId="54" applyFont="1" applyFill="1" applyBorder="1" applyAlignment="1" applyProtection="1">
      <alignment/>
      <protection/>
    </xf>
    <xf numFmtId="0" fontId="9" fillId="17" borderId="13" xfId="58" applyFont="1" applyFill="1" applyBorder="1">
      <alignment/>
      <protection/>
    </xf>
    <xf numFmtId="0" fontId="9" fillId="17" borderId="14" xfId="58" applyFont="1" applyFill="1" applyBorder="1">
      <alignment/>
      <protection/>
    </xf>
    <xf numFmtId="0" fontId="10" fillId="17" borderId="35" xfId="58" applyFont="1" applyFill="1" applyBorder="1">
      <alignment/>
      <protection/>
    </xf>
    <xf numFmtId="0" fontId="11" fillId="17" borderId="0" xfId="54" applyFont="1" applyFill="1" applyBorder="1" applyAlignment="1" applyProtection="1">
      <alignment/>
      <protection/>
    </xf>
    <xf numFmtId="0" fontId="9" fillId="17" borderId="11" xfId="58" applyFont="1" applyFill="1" applyBorder="1">
      <alignment/>
      <protection/>
    </xf>
    <xf numFmtId="0" fontId="12" fillId="17" borderId="0" xfId="58" applyFont="1" applyFill="1" applyBorder="1">
      <alignment/>
      <protection/>
    </xf>
    <xf numFmtId="0" fontId="9" fillId="17" borderId="0" xfId="58" applyFont="1" applyFill="1" applyBorder="1">
      <alignment/>
      <protection/>
    </xf>
    <xf numFmtId="0" fontId="9" fillId="17" borderId="40" xfId="58" applyFont="1" applyFill="1" applyBorder="1">
      <alignment/>
      <protection/>
    </xf>
    <xf numFmtId="0" fontId="9" fillId="17" borderId="41" xfId="58" applyFont="1" applyFill="1" applyBorder="1">
      <alignment/>
      <protection/>
    </xf>
    <xf numFmtId="0" fontId="12" fillId="17" borderId="41" xfId="58" applyFont="1" applyFill="1" applyBorder="1">
      <alignment/>
      <protection/>
    </xf>
    <xf numFmtId="0" fontId="9" fillId="17" borderId="36" xfId="58" applyFont="1" applyFill="1" applyBorder="1">
      <alignment/>
      <protection/>
    </xf>
    <xf numFmtId="0" fontId="14" fillId="35" borderId="0" xfId="58" applyFont="1" applyFill="1" applyBorder="1" applyAlignment="1">
      <alignment/>
      <protection/>
    </xf>
    <xf numFmtId="0" fontId="54" fillId="39" borderId="0" xfId="58" applyFont="1" applyFill="1">
      <alignment/>
      <protection/>
    </xf>
    <xf numFmtId="0" fontId="2" fillId="3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39</xdr:row>
      <xdr:rowOff>0</xdr:rowOff>
    </xdr:from>
    <xdr:to>
      <xdr:col>8</xdr:col>
      <xdr:colOff>552450</xdr:colOff>
      <xdr:row>39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8667750" y="76104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0</xdr:row>
      <xdr:rowOff>57150</xdr:rowOff>
    </xdr:from>
    <xdr:to>
      <xdr:col>2</xdr:col>
      <xdr:colOff>1447800</xdr:colOff>
      <xdr:row>3</xdr:row>
      <xdr:rowOff>257175</xdr:rowOff>
    </xdr:to>
    <xdr:pic>
      <xdr:nvPicPr>
        <xdr:cNvPr id="2" name="Picture 7" descr="fing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476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923925</xdr:colOff>
      <xdr:row>5</xdr:row>
      <xdr:rowOff>247650</xdr:rowOff>
    </xdr:from>
    <xdr:to>
      <xdr:col>11</xdr:col>
      <xdr:colOff>238125</xdr:colOff>
      <xdr:row>9</xdr:row>
      <xdr:rowOff>123825</xdr:rowOff>
    </xdr:to>
    <xdr:sp>
      <xdr:nvSpPr>
        <xdr:cNvPr id="1" name="Straight Arrow Connector 3"/>
        <xdr:cNvSpPr>
          <a:spLocks/>
        </xdr:cNvSpPr>
      </xdr:nvSpPr>
      <xdr:spPr>
        <a:xfrm flipH="1">
          <a:off x="13077825" y="1438275"/>
          <a:ext cx="1276350" cy="866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98"/>
  <sheetViews>
    <sheetView tabSelected="1" view="pageBreakPreview" zoomScale="75" zoomScaleSheetLayoutView="75" zoomScalePageLayoutView="0" workbookViewId="0" topLeftCell="B1">
      <selection activeCell="D4" sqref="D3:D4"/>
    </sheetView>
  </sheetViews>
  <sheetFormatPr defaultColWidth="9.140625" defaultRowHeight="15"/>
  <cols>
    <col min="1" max="1" width="2.8515625" style="132" hidden="1" customWidth="1"/>
    <col min="2" max="2" width="18.421875" style="132" customWidth="1"/>
    <col min="3" max="3" width="33.140625" style="132" customWidth="1"/>
    <col min="4" max="4" width="19.7109375" style="132" customWidth="1"/>
    <col min="5" max="5" width="15.8515625" style="132" customWidth="1"/>
    <col min="6" max="6" width="21.57421875" style="132" customWidth="1"/>
    <col min="7" max="7" width="17.7109375" style="132" hidden="1" customWidth="1"/>
    <col min="8" max="8" width="14.7109375" style="132" bestFit="1" customWidth="1"/>
    <col min="9" max="9" width="9.140625" style="132" customWidth="1"/>
    <col min="10" max="10" width="8.421875" style="132" customWidth="1"/>
    <col min="11" max="11" width="15.28125" style="132" customWidth="1"/>
    <col min="12" max="12" width="9.140625" style="132" hidden="1" customWidth="1"/>
    <col min="13" max="13" width="0.13671875" style="132" hidden="1" customWidth="1"/>
    <col min="14" max="16384" width="9.140625" style="132" customWidth="1"/>
  </cols>
  <sheetData>
    <row r="1" ht="15">
      <c r="B1" s="131"/>
    </row>
    <row r="2" spans="6:10" ht="15">
      <c r="F2" s="209" t="s">
        <v>125</v>
      </c>
      <c r="G2" s="210"/>
      <c r="H2" s="211"/>
      <c r="I2" s="212"/>
      <c r="J2" s="213"/>
    </row>
    <row r="3" spans="4:10" ht="15.75">
      <c r="D3" s="133"/>
      <c r="F3" s="214"/>
      <c r="G3" s="215"/>
      <c r="H3" s="215"/>
      <c r="I3" s="215"/>
      <c r="J3" s="216"/>
    </row>
    <row r="4" spans="6:10" ht="21.75" customHeight="1">
      <c r="F4" s="214"/>
      <c r="G4" s="215"/>
      <c r="H4" s="217"/>
      <c r="I4" s="218"/>
      <c r="J4" s="216"/>
    </row>
    <row r="5" spans="2:10" ht="15.75">
      <c r="B5" s="186" t="s">
        <v>62</v>
      </c>
      <c r="C5" s="187"/>
      <c r="D5" s="187"/>
      <c r="F5" s="219"/>
      <c r="G5" s="220"/>
      <c r="H5" s="221"/>
      <c r="I5" s="220"/>
      <c r="J5" s="222"/>
    </row>
    <row r="6" spans="3:4" ht="18" customHeight="1" thickBot="1">
      <c r="C6" s="134" t="s">
        <v>63</v>
      </c>
      <c r="D6" s="135"/>
    </row>
    <row r="7" spans="2:10" ht="22.5" customHeight="1" thickBot="1" thickTop="1">
      <c r="B7" s="177" t="s">
        <v>126</v>
      </c>
      <c r="C7" s="175"/>
      <c r="D7" s="176"/>
      <c r="E7" s="175"/>
      <c r="F7" s="175"/>
      <c r="G7" s="177"/>
      <c r="H7" s="178"/>
      <c r="I7" s="177"/>
      <c r="J7" s="170"/>
    </row>
    <row r="8" ht="16.5" thickTop="1">
      <c r="C8" s="136"/>
    </row>
    <row r="9" spans="2:10" ht="15">
      <c r="B9" s="137" t="s">
        <v>64</v>
      </c>
      <c r="C9" s="137"/>
      <c r="D9" s="188"/>
      <c r="E9" s="189"/>
      <c r="F9" s="189"/>
      <c r="G9" s="189"/>
      <c r="H9" s="189"/>
      <c r="I9" s="189"/>
      <c r="J9" s="190"/>
    </row>
    <row r="10" spans="2:3" ht="15">
      <c r="B10" s="137"/>
      <c r="C10" s="137"/>
    </row>
    <row r="11" spans="2:10" ht="15">
      <c r="B11" s="137" t="s">
        <v>65</v>
      </c>
      <c r="C11" s="137"/>
      <c r="D11" s="188"/>
      <c r="E11" s="191"/>
      <c r="F11" s="191"/>
      <c r="G11" s="191"/>
      <c r="H11" s="191"/>
      <c r="I11" s="191"/>
      <c r="J11" s="192"/>
    </row>
    <row r="12" spans="2:3" ht="15">
      <c r="B12" s="137"/>
      <c r="C12" s="137"/>
    </row>
    <row r="13" spans="2:8" ht="15">
      <c r="B13" s="137" t="s">
        <v>66</v>
      </c>
      <c r="C13" s="137"/>
      <c r="D13" s="138"/>
      <c r="E13" s="139"/>
      <c r="F13" s="137" t="s">
        <v>67</v>
      </c>
      <c r="G13" s="137"/>
      <c r="H13" s="140"/>
    </row>
    <row r="14" spans="2:6" ht="15">
      <c r="B14" s="137"/>
      <c r="C14" s="137"/>
      <c r="D14" s="141"/>
      <c r="E14" s="141"/>
      <c r="F14" s="141"/>
    </row>
    <row r="15" spans="2:6" ht="15">
      <c r="B15" s="137"/>
      <c r="C15" s="137"/>
      <c r="D15" s="141"/>
      <c r="E15" s="141"/>
      <c r="F15" s="141"/>
    </row>
    <row r="16" spans="2:10" ht="15">
      <c r="B16" s="137" t="s">
        <v>112</v>
      </c>
      <c r="C16" s="137"/>
      <c r="D16" s="188"/>
      <c r="E16" s="193"/>
      <c r="F16" s="193"/>
      <c r="G16" s="193"/>
      <c r="H16" s="193"/>
      <c r="I16" s="193"/>
      <c r="J16" s="192"/>
    </row>
    <row r="17" spans="2:10" ht="15">
      <c r="B17" s="137"/>
      <c r="C17" s="137"/>
      <c r="D17" s="223" t="s">
        <v>127</v>
      </c>
      <c r="E17" s="223"/>
      <c r="F17" s="223"/>
      <c r="G17" s="223"/>
      <c r="H17" s="223"/>
      <c r="I17" s="223"/>
      <c r="J17" s="143"/>
    </row>
    <row r="18" spans="2:10" ht="15">
      <c r="B18" s="137"/>
      <c r="C18" s="137"/>
      <c r="D18" s="224" t="s">
        <v>128</v>
      </c>
      <c r="E18" s="137"/>
      <c r="F18" s="137"/>
      <c r="G18" s="137"/>
      <c r="H18" s="137"/>
      <c r="I18" s="137"/>
      <c r="J18" s="137"/>
    </row>
    <row r="19" spans="2:10" ht="15">
      <c r="B19" s="137"/>
      <c r="C19" s="137"/>
      <c r="D19" s="137"/>
      <c r="E19" s="137"/>
      <c r="F19" s="137"/>
      <c r="G19" s="137"/>
      <c r="H19" s="137"/>
      <c r="I19" s="137"/>
      <c r="J19" s="137"/>
    </row>
    <row r="20" spans="2:9" ht="15">
      <c r="B20" s="137" t="s">
        <v>68</v>
      </c>
      <c r="C20" s="137"/>
      <c r="D20" s="144"/>
      <c r="E20" s="145"/>
      <c r="F20" s="137" t="s">
        <v>69</v>
      </c>
      <c r="G20" s="141"/>
      <c r="H20" s="138"/>
      <c r="I20" s="142"/>
    </row>
    <row r="21" spans="2:8" ht="15">
      <c r="B21" s="146"/>
      <c r="C21" s="146"/>
      <c r="D21" s="146"/>
      <c r="E21" s="141"/>
      <c r="F21" s="141"/>
      <c r="G21" s="141"/>
      <c r="H21" s="141"/>
    </row>
    <row r="22" spans="2:5" ht="15">
      <c r="B22" s="137" t="s">
        <v>70</v>
      </c>
      <c r="C22" s="146"/>
      <c r="D22" s="147"/>
      <c r="E22" s="148" t="s">
        <v>71</v>
      </c>
    </row>
    <row r="23" spans="2:8" ht="15">
      <c r="B23" s="146"/>
      <c r="C23" s="146"/>
      <c r="D23" s="146"/>
      <c r="E23" s="141"/>
      <c r="F23" s="141"/>
      <c r="G23" s="141"/>
      <c r="H23" s="141"/>
    </row>
    <row r="24" spans="2:8" ht="15">
      <c r="B24" s="137" t="s">
        <v>72</v>
      </c>
      <c r="C24" s="146"/>
      <c r="D24" s="146"/>
      <c r="E24" s="141"/>
      <c r="F24" s="141"/>
      <c r="G24" s="141"/>
      <c r="H24" s="141"/>
    </row>
    <row r="25" spans="2:8" ht="15">
      <c r="B25" s="146"/>
      <c r="C25" s="146"/>
      <c r="D25" s="146"/>
      <c r="E25" s="141"/>
      <c r="F25" s="141"/>
      <c r="G25" s="141"/>
      <c r="H25" s="141"/>
    </row>
    <row r="26" spans="2:8" ht="15">
      <c r="B26" s="137" t="s">
        <v>73</v>
      </c>
      <c r="C26" s="146"/>
      <c r="E26" s="140">
        <v>0</v>
      </c>
      <c r="F26" s="141"/>
      <c r="G26" s="141"/>
      <c r="H26" s="141"/>
    </row>
    <row r="27" spans="2:8" ht="15">
      <c r="B27" s="146"/>
      <c r="C27" s="146"/>
      <c r="D27" s="146"/>
      <c r="E27" s="141"/>
      <c r="F27" s="141"/>
      <c r="G27" s="141"/>
      <c r="H27" s="141"/>
    </row>
    <row r="28" spans="2:9" ht="15">
      <c r="B28" s="141" t="s">
        <v>107</v>
      </c>
      <c r="C28" s="141"/>
      <c r="D28" s="141"/>
      <c r="E28" s="141"/>
      <c r="F28" s="141"/>
      <c r="G28" s="141"/>
      <c r="H28" s="141"/>
      <c r="I28" s="141"/>
    </row>
    <row r="29" ht="15">
      <c r="B29" s="137" t="s">
        <v>118</v>
      </c>
    </row>
    <row r="30" spans="2:10" ht="15.75" customHeight="1">
      <c r="B30" s="181" t="s">
        <v>74</v>
      </c>
      <c r="C30" s="182"/>
      <c r="D30" s="182"/>
      <c r="E30" s="182"/>
      <c r="F30" s="182"/>
      <c r="G30" s="182"/>
      <c r="H30" s="183"/>
      <c r="I30" s="183"/>
      <c r="J30" s="149"/>
    </row>
    <row r="31" spans="2:10" ht="15">
      <c r="B31" s="184"/>
      <c r="C31" s="185"/>
      <c r="D31" s="185"/>
      <c r="E31" s="185"/>
      <c r="F31" s="185"/>
      <c r="G31" s="185"/>
      <c r="H31" s="185"/>
      <c r="I31" s="185"/>
      <c r="J31" s="150"/>
    </row>
    <row r="32" spans="2:10" ht="15">
      <c r="B32" s="179"/>
      <c r="C32" s="180"/>
      <c r="D32" s="180"/>
      <c r="E32" s="180"/>
      <c r="F32" s="180"/>
      <c r="G32" s="180"/>
      <c r="H32" s="180"/>
      <c r="I32" s="180"/>
      <c r="J32" s="151"/>
    </row>
    <row r="33" spans="2:9" ht="15">
      <c r="B33" s="141" t="s">
        <v>107</v>
      </c>
      <c r="C33" s="141"/>
      <c r="D33" s="141"/>
      <c r="E33" s="141"/>
      <c r="F33" s="141"/>
      <c r="G33" s="141"/>
      <c r="H33" s="141"/>
      <c r="I33" s="141"/>
    </row>
    <row r="34" ht="15">
      <c r="B34" s="137" t="s">
        <v>119</v>
      </c>
    </row>
    <row r="35" spans="2:10" ht="12.75" customHeight="1">
      <c r="B35" s="181" t="s">
        <v>74</v>
      </c>
      <c r="C35" s="182"/>
      <c r="D35" s="182"/>
      <c r="E35" s="182"/>
      <c r="F35" s="182"/>
      <c r="G35" s="182"/>
      <c r="H35" s="183"/>
      <c r="I35" s="183"/>
      <c r="J35" s="149"/>
    </row>
    <row r="36" spans="2:10" ht="12.75" customHeight="1">
      <c r="B36" s="184"/>
      <c r="C36" s="185"/>
      <c r="D36" s="185"/>
      <c r="E36" s="185"/>
      <c r="F36" s="185"/>
      <c r="G36" s="185"/>
      <c r="H36" s="185"/>
      <c r="I36" s="185"/>
      <c r="J36" s="150"/>
    </row>
    <row r="37" spans="2:10" ht="12.75" customHeight="1">
      <c r="B37" s="179"/>
      <c r="C37" s="180"/>
      <c r="D37" s="180"/>
      <c r="E37" s="180"/>
      <c r="F37" s="180"/>
      <c r="G37" s="180"/>
      <c r="H37" s="180"/>
      <c r="I37" s="180"/>
      <c r="J37" s="151"/>
    </row>
    <row r="38" spans="2:9" ht="15">
      <c r="B38" s="153"/>
      <c r="C38" s="153"/>
      <c r="D38" s="154"/>
      <c r="E38" s="153"/>
      <c r="F38" s="153"/>
      <c r="G38" s="153"/>
      <c r="H38" s="153"/>
      <c r="I38" s="153"/>
    </row>
    <row r="39" spans="2:9" ht="15">
      <c r="B39" s="153"/>
      <c r="C39" s="153"/>
      <c r="D39" s="154"/>
      <c r="E39" s="153"/>
      <c r="F39" s="153"/>
      <c r="G39" s="153"/>
      <c r="H39" s="153"/>
      <c r="I39" s="141"/>
    </row>
    <row r="40" spans="2:3" ht="18" customHeight="1">
      <c r="B40" s="137" t="s">
        <v>108</v>
      </c>
      <c r="C40" s="148"/>
    </row>
    <row r="41" spans="2:11" ht="21">
      <c r="B41" s="155" t="s">
        <v>75</v>
      </c>
      <c r="C41" s="155" t="s">
        <v>129</v>
      </c>
      <c r="D41" s="167" t="s">
        <v>123</v>
      </c>
      <c r="E41" s="167" t="s">
        <v>120</v>
      </c>
      <c r="F41" s="156" t="s">
        <v>60</v>
      </c>
      <c r="G41" s="155"/>
      <c r="H41" s="155" t="s">
        <v>76</v>
      </c>
      <c r="I41" s="155" t="s">
        <v>77</v>
      </c>
      <c r="J41" s="166"/>
      <c r="K41" s="169" t="s">
        <v>113</v>
      </c>
    </row>
    <row r="42" spans="2:11" ht="15" customHeight="1">
      <c r="B42" s="157"/>
      <c r="C42" s="165"/>
      <c r="D42" s="165"/>
      <c r="E42" s="172" t="s">
        <v>117</v>
      </c>
      <c r="F42" s="157" t="s">
        <v>124</v>
      </c>
      <c r="G42" s="159"/>
      <c r="H42" s="171"/>
      <c r="I42" s="194"/>
      <c r="J42" s="195"/>
      <c r="K42" s="172" t="s">
        <v>117</v>
      </c>
    </row>
    <row r="43" spans="2:11" ht="15" customHeight="1">
      <c r="B43" s="157"/>
      <c r="C43" s="165"/>
      <c r="D43" s="165"/>
      <c r="E43" s="172" t="s">
        <v>117</v>
      </c>
      <c r="F43" s="157" t="s">
        <v>124</v>
      </c>
      <c r="G43" s="159"/>
      <c r="H43" s="171"/>
      <c r="I43" s="194"/>
      <c r="J43" s="195"/>
      <c r="K43" s="172" t="s">
        <v>117</v>
      </c>
    </row>
    <row r="44" spans="2:12" ht="15" customHeight="1">
      <c r="B44" s="157"/>
      <c r="C44" s="165"/>
      <c r="D44" s="165"/>
      <c r="E44" s="172" t="s">
        <v>117</v>
      </c>
      <c r="F44" s="157" t="s">
        <v>124</v>
      </c>
      <c r="G44" s="159"/>
      <c r="H44" s="171"/>
      <c r="I44" s="194"/>
      <c r="J44" s="195"/>
      <c r="K44" s="172" t="s">
        <v>117</v>
      </c>
      <c r="L44" s="155"/>
    </row>
    <row r="45" spans="2:14" ht="15">
      <c r="B45" s="157"/>
      <c r="C45" s="165"/>
      <c r="D45" s="165"/>
      <c r="E45" s="172" t="s">
        <v>117</v>
      </c>
      <c r="F45" s="157" t="s">
        <v>124</v>
      </c>
      <c r="G45" s="159"/>
      <c r="H45" s="171"/>
      <c r="I45" s="194"/>
      <c r="J45" s="195"/>
      <c r="K45" s="172" t="s">
        <v>117</v>
      </c>
      <c r="L45" s="160"/>
      <c r="M45" s="153"/>
      <c r="N45" s="161"/>
    </row>
    <row r="46" spans="2:14" ht="15">
      <c r="B46" s="157"/>
      <c r="C46" s="165"/>
      <c r="D46" s="165"/>
      <c r="E46" s="172" t="s">
        <v>117</v>
      </c>
      <c r="F46" s="157" t="s">
        <v>124</v>
      </c>
      <c r="G46" s="159"/>
      <c r="H46" s="171"/>
      <c r="I46" s="194"/>
      <c r="J46" s="195"/>
      <c r="K46" s="172" t="s">
        <v>117</v>
      </c>
      <c r="L46" s="160"/>
      <c r="M46" s="153"/>
      <c r="N46" s="161"/>
    </row>
    <row r="47" spans="2:14" ht="15">
      <c r="B47" s="157"/>
      <c r="C47" s="165"/>
      <c r="D47" s="165"/>
      <c r="E47" s="172" t="s">
        <v>117</v>
      </c>
      <c r="F47" s="157" t="s">
        <v>124</v>
      </c>
      <c r="G47" s="159"/>
      <c r="H47" s="171"/>
      <c r="I47" s="194"/>
      <c r="J47" s="195"/>
      <c r="K47" s="172" t="s">
        <v>117</v>
      </c>
      <c r="L47" s="160"/>
      <c r="M47" s="153"/>
      <c r="N47" s="161"/>
    </row>
    <row r="48" spans="2:14" ht="15">
      <c r="B48" s="157"/>
      <c r="C48" s="165"/>
      <c r="D48" s="165"/>
      <c r="E48" s="172" t="s">
        <v>117</v>
      </c>
      <c r="F48" s="157" t="s">
        <v>124</v>
      </c>
      <c r="G48" s="159"/>
      <c r="H48" s="171"/>
      <c r="I48" s="194"/>
      <c r="J48" s="195"/>
      <c r="K48" s="172" t="s">
        <v>117</v>
      </c>
      <c r="L48" s="160"/>
      <c r="M48" s="153"/>
      <c r="N48" s="161"/>
    </row>
    <row r="49" spans="2:14" ht="15">
      <c r="B49" s="157"/>
      <c r="C49" s="165"/>
      <c r="D49" s="165"/>
      <c r="E49" s="172" t="s">
        <v>117</v>
      </c>
      <c r="F49" s="157" t="s">
        <v>124</v>
      </c>
      <c r="G49" s="159"/>
      <c r="H49" s="171"/>
      <c r="I49" s="194"/>
      <c r="J49" s="195"/>
      <c r="K49" s="172" t="s">
        <v>117</v>
      </c>
      <c r="L49" s="160"/>
      <c r="M49" s="153"/>
      <c r="N49" s="161"/>
    </row>
    <row r="50" spans="2:14" ht="15">
      <c r="B50" s="157"/>
      <c r="C50" s="165"/>
      <c r="D50" s="165"/>
      <c r="E50" s="172" t="s">
        <v>117</v>
      </c>
      <c r="F50" s="157" t="s">
        <v>124</v>
      </c>
      <c r="G50" s="159"/>
      <c r="H50" s="171"/>
      <c r="I50" s="194"/>
      <c r="J50" s="195"/>
      <c r="K50" s="172" t="s">
        <v>117</v>
      </c>
      <c r="L50" s="160"/>
      <c r="M50" s="153"/>
      <c r="N50" s="161"/>
    </row>
    <row r="51" spans="2:14" ht="15">
      <c r="B51" s="157"/>
      <c r="C51" s="165"/>
      <c r="D51" s="165"/>
      <c r="E51" s="172" t="s">
        <v>117</v>
      </c>
      <c r="F51" s="157" t="s">
        <v>124</v>
      </c>
      <c r="G51" s="159"/>
      <c r="H51" s="171"/>
      <c r="I51" s="194"/>
      <c r="J51" s="195"/>
      <c r="K51" s="172" t="s">
        <v>117</v>
      </c>
      <c r="L51" s="160"/>
      <c r="M51" s="153"/>
      <c r="N51" s="161"/>
    </row>
    <row r="52" spans="2:14" ht="15">
      <c r="B52" s="157"/>
      <c r="C52" s="165"/>
      <c r="D52" s="165"/>
      <c r="E52" s="172" t="s">
        <v>117</v>
      </c>
      <c r="F52" s="157" t="s">
        <v>124</v>
      </c>
      <c r="G52" s="159"/>
      <c r="H52" s="171"/>
      <c r="I52" s="194"/>
      <c r="J52" s="195"/>
      <c r="K52" s="172" t="s">
        <v>117</v>
      </c>
      <c r="L52" s="160"/>
      <c r="M52" s="153"/>
      <c r="N52" s="161"/>
    </row>
    <row r="53" spans="2:14" ht="15">
      <c r="B53" s="157"/>
      <c r="C53" s="165"/>
      <c r="D53" s="165"/>
      <c r="E53" s="172" t="s">
        <v>117</v>
      </c>
      <c r="F53" s="157" t="s">
        <v>124</v>
      </c>
      <c r="G53" s="159"/>
      <c r="H53" s="171"/>
      <c r="I53" s="194"/>
      <c r="J53" s="195"/>
      <c r="K53" s="172" t="s">
        <v>117</v>
      </c>
      <c r="L53" s="160"/>
      <c r="M53" s="153"/>
      <c r="N53" s="161"/>
    </row>
    <row r="54" spans="2:14" ht="15">
      <c r="B54" s="157"/>
      <c r="C54" s="165"/>
      <c r="D54" s="165"/>
      <c r="E54" s="172" t="s">
        <v>117</v>
      </c>
      <c r="F54" s="157" t="s">
        <v>124</v>
      </c>
      <c r="G54" s="159"/>
      <c r="H54" s="171"/>
      <c r="I54" s="194"/>
      <c r="J54" s="195"/>
      <c r="K54" s="172" t="s">
        <v>117</v>
      </c>
      <c r="L54" s="160"/>
      <c r="M54" s="153"/>
      <c r="N54" s="161"/>
    </row>
    <row r="55" spans="2:14" ht="15">
      <c r="B55" s="157"/>
      <c r="C55" s="165"/>
      <c r="D55" s="165"/>
      <c r="E55" s="172" t="s">
        <v>117</v>
      </c>
      <c r="F55" s="157" t="s">
        <v>124</v>
      </c>
      <c r="G55" s="159"/>
      <c r="H55" s="171"/>
      <c r="I55" s="194"/>
      <c r="J55" s="195"/>
      <c r="K55" s="172" t="s">
        <v>117</v>
      </c>
      <c r="L55" s="160"/>
      <c r="M55" s="153"/>
      <c r="N55" s="161"/>
    </row>
    <row r="56" spans="2:14" ht="15.75" thickBot="1">
      <c r="B56" s="174"/>
      <c r="C56" s="165"/>
      <c r="D56" s="165"/>
      <c r="E56" s="172" t="s">
        <v>117</v>
      </c>
      <c r="F56" s="157" t="s">
        <v>124</v>
      </c>
      <c r="G56" s="159"/>
      <c r="H56" s="171"/>
      <c r="I56" s="194"/>
      <c r="J56" s="195"/>
      <c r="K56" s="172" t="s">
        <v>117</v>
      </c>
      <c r="L56" s="160"/>
      <c r="M56" s="153"/>
      <c r="N56" s="161"/>
    </row>
    <row r="57" spans="2:14" ht="15.75" thickTop="1">
      <c r="B57" s="173"/>
      <c r="C57" s="165"/>
      <c r="D57" s="165"/>
      <c r="E57" s="172" t="s">
        <v>117</v>
      </c>
      <c r="F57" s="157" t="s">
        <v>124</v>
      </c>
      <c r="G57" s="159"/>
      <c r="H57" s="171"/>
      <c r="I57" s="194"/>
      <c r="J57" s="195"/>
      <c r="K57" s="172" t="s">
        <v>117</v>
      </c>
      <c r="L57" s="160"/>
      <c r="M57" s="153"/>
      <c r="N57" s="161"/>
    </row>
    <row r="58" spans="2:14" ht="15">
      <c r="B58" s="157"/>
      <c r="C58" s="165"/>
      <c r="D58" s="165"/>
      <c r="E58" s="172" t="s">
        <v>117</v>
      </c>
      <c r="F58" s="157" t="s">
        <v>124</v>
      </c>
      <c r="G58" s="159"/>
      <c r="H58" s="171"/>
      <c r="I58" s="194"/>
      <c r="J58" s="195"/>
      <c r="K58" s="172" t="s">
        <v>117</v>
      </c>
      <c r="L58" s="160"/>
      <c r="M58" s="153"/>
      <c r="N58" s="161"/>
    </row>
    <row r="59" spans="2:14" ht="15">
      <c r="B59" s="157"/>
      <c r="C59" s="165"/>
      <c r="D59" s="165"/>
      <c r="E59" s="172" t="s">
        <v>117</v>
      </c>
      <c r="F59" s="157" t="s">
        <v>124</v>
      </c>
      <c r="G59" s="159"/>
      <c r="H59" s="171"/>
      <c r="I59" s="194"/>
      <c r="J59" s="195"/>
      <c r="K59" s="172" t="s">
        <v>117</v>
      </c>
      <c r="L59" s="160"/>
      <c r="M59" s="153"/>
      <c r="N59" s="161"/>
    </row>
    <row r="60" spans="2:14" ht="15">
      <c r="B60" s="157"/>
      <c r="C60" s="165"/>
      <c r="D60" s="165"/>
      <c r="E60" s="172" t="s">
        <v>117</v>
      </c>
      <c r="F60" s="157" t="s">
        <v>124</v>
      </c>
      <c r="G60" s="159"/>
      <c r="H60" s="171"/>
      <c r="I60" s="194"/>
      <c r="J60" s="195"/>
      <c r="K60" s="172" t="s">
        <v>117</v>
      </c>
      <c r="L60" s="160"/>
      <c r="M60" s="153"/>
      <c r="N60" s="161"/>
    </row>
    <row r="61" spans="2:14" ht="15">
      <c r="B61" s="157"/>
      <c r="C61" s="165"/>
      <c r="D61" s="165"/>
      <c r="E61" s="172" t="s">
        <v>117</v>
      </c>
      <c r="F61" s="157" t="s">
        <v>124</v>
      </c>
      <c r="G61" s="159"/>
      <c r="H61" s="171"/>
      <c r="I61" s="194"/>
      <c r="J61" s="195"/>
      <c r="K61" s="172" t="s">
        <v>117</v>
      </c>
      <c r="L61" s="160"/>
      <c r="M61" s="153"/>
      <c r="N61" s="161"/>
    </row>
    <row r="62" spans="2:14" ht="15">
      <c r="B62" s="157"/>
      <c r="C62" s="165"/>
      <c r="D62" s="165"/>
      <c r="E62" s="172" t="s">
        <v>117</v>
      </c>
      <c r="F62" s="157" t="s">
        <v>124</v>
      </c>
      <c r="G62" s="159"/>
      <c r="H62" s="171"/>
      <c r="I62" s="194"/>
      <c r="J62" s="195"/>
      <c r="K62" s="172" t="s">
        <v>117</v>
      </c>
      <c r="L62" s="160"/>
      <c r="M62" s="153"/>
      <c r="N62" s="161"/>
    </row>
    <row r="63" spans="2:14" ht="15">
      <c r="B63" s="157"/>
      <c r="C63" s="165"/>
      <c r="D63" s="168"/>
      <c r="E63" s="172" t="s">
        <v>117</v>
      </c>
      <c r="F63" s="157" t="s">
        <v>124</v>
      </c>
      <c r="G63" s="159"/>
      <c r="H63" s="171"/>
      <c r="I63" s="194"/>
      <c r="J63" s="195"/>
      <c r="K63" s="172" t="s">
        <v>117</v>
      </c>
      <c r="L63" s="160"/>
      <c r="M63" s="153"/>
      <c r="N63" s="161"/>
    </row>
    <row r="64" spans="2:14" ht="15">
      <c r="B64" s="157"/>
      <c r="C64" s="165"/>
      <c r="D64" s="168"/>
      <c r="E64" s="172" t="s">
        <v>117</v>
      </c>
      <c r="F64" s="157" t="s">
        <v>124</v>
      </c>
      <c r="G64" s="159"/>
      <c r="H64" s="171"/>
      <c r="I64" s="194"/>
      <c r="J64" s="195"/>
      <c r="K64" s="172" t="s">
        <v>117</v>
      </c>
      <c r="L64" s="160"/>
      <c r="M64" s="153"/>
      <c r="N64" s="161"/>
    </row>
    <row r="65" spans="2:14" ht="15">
      <c r="B65" s="157"/>
      <c r="C65" s="165"/>
      <c r="D65" s="168"/>
      <c r="E65" s="172" t="s">
        <v>117</v>
      </c>
      <c r="F65" s="157" t="s">
        <v>124</v>
      </c>
      <c r="G65" s="159"/>
      <c r="H65" s="171"/>
      <c r="I65" s="194"/>
      <c r="J65" s="195"/>
      <c r="K65" s="172" t="s">
        <v>117</v>
      </c>
      <c r="L65" s="160"/>
      <c r="M65" s="153"/>
      <c r="N65" s="161"/>
    </row>
    <row r="66" spans="2:14" ht="15">
      <c r="B66" s="157"/>
      <c r="C66" s="165"/>
      <c r="D66" s="168"/>
      <c r="E66" s="172" t="s">
        <v>117</v>
      </c>
      <c r="F66" s="157" t="s">
        <v>124</v>
      </c>
      <c r="G66" s="159"/>
      <c r="H66" s="171"/>
      <c r="I66" s="194"/>
      <c r="J66" s="195"/>
      <c r="K66" s="172" t="s">
        <v>117</v>
      </c>
      <c r="L66" s="160"/>
      <c r="M66" s="153"/>
      <c r="N66" s="161"/>
    </row>
    <row r="67" spans="2:14" ht="15">
      <c r="B67" s="157"/>
      <c r="C67" s="165"/>
      <c r="D67" s="168"/>
      <c r="E67" s="172" t="s">
        <v>117</v>
      </c>
      <c r="F67" s="157" t="s">
        <v>124</v>
      </c>
      <c r="G67" s="159"/>
      <c r="H67" s="171"/>
      <c r="I67" s="194"/>
      <c r="J67" s="195"/>
      <c r="K67" s="172" t="s">
        <v>117</v>
      </c>
      <c r="L67" s="160"/>
      <c r="M67" s="153"/>
      <c r="N67" s="161"/>
    </row>
    <row r="68" spans="7:14" ht="15">
      <c r="G68" s="132" t="s">
        <v>23</v>
      </c>
      <c r="H68" s="162">
        <f>SUM(H42:H67)</f>
        <v>0</v>
      </c>
      <c r="J68" s="163"/>
      <c r="K68" s="163"/>
      <c r="L68" s="160"/>
      <c r="M68" s="153"/>
      <c r="N68" s="161"/>
    </row>
    <row r="69" spans="2:14" ht="15">
      <c r="B69" s="152" t="s">
        <v>109</v>
      </c>
      <c r="L69" s="160"/>
      <c r="M69" s="153"/>
      <c r="N69" s="161"/>
    </row>
    <row r="70" ht="24.75" customHeight="1">
      <c r="B70" s="132" t="s">
        <v>34</v>
      </c>
    </row>
    <row r="71" spans="2:11" ht="24.75" customHeight="1">
      <c r="B71" s="132" t="s">
        <v>35</v>
      </c>
      <c r="K71" s="163"/>
    </row>
    <row r="72" ht="28.5" customHeight="1">
      <c r="B72" s="132" t="s">
        <v>36</v>
      </c>
    </row>
    <row r="74" ht="15">
      <c r="B74" s="132" t="s">
        <v>116</v>
      </c>
    </row>
    <row r="75" spans="2:3" ht="15">
      <c r="B75" s="152" t="s">
        <v>110</v>
      </c>
      <c r="C75" s="152" t="s">
        <v>114</v>
      </c>
    </row>
    <row r="76" spans="2:3" ht="15">
      <c r="B76" s="158"/>
      <c r="C76" s="157"/>
    </row>
    <row r="77" spans="2:3" ht="15">
      <c r="B77" s="158"/>
      <c r="C77" s="157"/>
    </row>
    <row r="78" spans="2:3" ht="15">
      <c r="B78" s="158"/>
      <c r="C78" s="157"/>
    </row>
    <row r="80" spans="2:10" ht="15">
      <c r="B80" s="132" t="s">
        <v>78</v>
      </c>
      <c r="J80" s="132" t="s">
        <v>79</v>
      </c>
    </row>
    <row r="81" ht="15"/>
    <row r="82" ht="15">
      <c r="B82" s="132" t="s">
        <v>80</v>
      </c>
    </row>
    <row r="83" spans="2:7" ht="15">
      <c r="B83" s="179"/>
      <c r="C83" s="180"/>
      <c r="D83" s="180"/>
      <c r="E83" s="180"/>
      <c r="F83" s="180"/>
      <c r="G83" s="180"/>
    </row>
    <row r="85" ht="15">
      <c r="B85" s="132" t="s">
        <v>81</v>
      </c>
    </row>
    <row r="86" ht="15">
      <c r="B86" s="132" t="s">
        <v>82</v>
      </c>
    </row>
    <row r="87" ht="15">
      <c r="B87" s="132" t="s">
        <v>115</v>
      </c>
    </row>
    <row r="88" ht="15"/>
    <row r="89" spans="2:11" ht="15.75">
      <c r="B89" s="132" t="s">
        <v>83</v>
      </c>
      <c r="K89" s="152"/>
    </row>
    <row r="90" ht="15"/>
    <row r="91" ht="15">
      <c r="B91" s="132" t="s">
        <v>84</v>
      </c>
    </row>
    <row r="92" ht="15">
      <c r="B92" s="132" t="s">
        <v>85</v>
      </c>
    </row>
    <row r="93" ht="15"/>
    <row r="94" ht="15">
      <c r="B94" s="132" t="s">
        <v>86</v>
      </c>
    </row>
    <row r="95" ht="15"/>
    <row r="96" spans="2:8" ht="15.75">
      <c r="B96" s="132" t="s">
        <v>121</v>
      </c>
      <c r="E96" s="164"/>
      <c r="F96" s="164"/>
      <c r="G96" s="164"/>
      <c r="H96" s="164"/>
    </row>
    <row r="97" ht="15"/>
    <row r="98" ht="15">
      <c r="C98" s="164" t="s">
        <v>111</v>
      </c>
    </row>
  </sheetData>
  <sheetProtection/>
  <mergeCells count="43">
    <mergeCell ref="I67:J67"/>
    <mergeCell ref="I60:J60"/>
    <mergeCell ref="I61:J61"/>
    <mergeCell ref="I62:J62"/>
    <mergeCell ref="I63:J63"/>
    <mergeCell ref="I64:J64"/>
    <mergeCell ref="I65:J65"/>
    <mergeCell ref="I55:J55"/>
    <mergeCell ref="I56:J56"/>
    <mergeCell ref="I57:J57"/>
    <mergeCell ref="I58:J58"/>
    <mergeCell ref="I59:J59"/>
    <mergeCell ref="I66:J66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B5:D5"/>
    <mergeCell ref="B30:G30"/>
    <mergeCell ref="H30:I30"/>
    <mergeCell ref="B31:G31"/>
    <mergeCell ref="H31:I31"/>
    <mergeCell ref="D9:J9"/>
    <mergeCell ref="D11:J11"/>
    <mergeCell ref="D16:J16"/>
    <mergeCell ref="B83:G83"/>
    <mergeCell ref="B32:G32"/>
    <mergeCell ref="H32:I32"/>
    <mergeCell ref="B35:G35"/>
    <mergeCell ref="H35:I35"/>
    <mergeCell ref="B36:G36"/>
    <mergeCell ref="H36:I36"/>
    <mergeCell ref="B37:G37"/>
    <mergeCell ref="H37:I37"/>
    <mergeCell ref="I42:J42"/>
  </mergeCells>
  <dataValidations count="3">
    <dataValidation type="list" allowBlank="1" showInputMessage="1" showErrorMessage="1" sqref="E42:E67">
      <formula1>"Please Select ,Fully Comp, ADFT Only"</formula1>
    </dataValidation>
    <dataValidation type="list" allowBlank="1" showInputMessage="1" showErrorMessage="1" sqref="K42:K67">
      <formula1>"Please Select , 3 Ton, 5Ton , 6Ton, 9 Ton"</formula1>
    </dataValidation>
    <dataValidation type="list" allowBlank="1" showInputMessage="1" showErrorMessage="1" sqref="F42:F67">
      <formula1>"Please Select, Wheeled, Tracked, Not Applicable"</formula1>
    </dataValidation>
  </dataValidations>
  <printOptions/>
  <pageMargins left="0.77" right="0.1968503937007874" top="0.984251968503937" bottom="0.984251968503937" header="0.5118110236220472" footer="0.5118110236220472"/>
  <pageSetup horizontalDpi="300" verticalDpi="300" orientation="portrait" paperSize="9" scale="55" r:id="rId4"/>
  <rowBreaks count="1" manualBreakCount="1">
    <brk id="72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86"/>
  <sheetViews>
    <sheetView view="pageBreakPreview" zoomScale="60" zoomScaleNormal="75" zoomScalePageLayoutView="0" workbookViewId="0" topLeftCell="A1">
      <selection activeCell="C48" sqref="C48"/>
    </sheetView>
  </sheetViews>
  <sheetFormatPr defaultColWidth="9.140625" defaultRowHeight="15"/>
  <cols>
    <col min="1" max="1" width="43.28125" style="7" bestFit="1" customWidth="1"/>
    <col min="2" max="2" width="14.7109375" style="7" customWidth="1"/>
    <col min="3" max="3" width="25.140625" style="7" customWidth="1"/>
    <col min="4" max="4" width="19.7109375" style="7" customWidth="1"/>
    <col min="5" max="5" width="10.140625" style="7" customWidth="1"/>
    <col min="6" max="6" width="19.7109375" style="7" customWidth="1"/>
    <col min="7" max="7" width="14.57421875" style="7" customWidth="1"/>
    <col min="8" max="8" width="19.7109375" style="7" customWidth="1"/>
    <col min="9" max="9" width="15.28125" style="7" customWidth="1"/>
    <col min="10" max="10" width="14.140625" style="7" customWidth="1"/>
    <col min="11" max="11" width="15.28125" style="7" customWidth="1"/>
    <col min="12" max="12" width="20.28125" style="7" customWidth="1"/>
    <col min="13" max="13" width="16.140625" style="7" customWidth="1"/>
    <col min="14" max="14" width="12.00390625" style="7" hidden="1" customWidth="1"/>
    <col min="15" max="15" width="19.7109375" style="7" hidden="1" customWidth="1"/>
    <col min="16" max="16" width="19.7109375" style="7" customWidth="1"/>
    <col min="17" max="18" width="15.7109375" style="7" hidden="1" customWidth="1"/>
    <col min="19" max="19" width="21.57421875" style="7" customWidth="1"/>
    <col min="20" max="20" width="12.00390625" style="7" hidden="1" customWidth="1"/>
    <col min="21" max="21" width="14.28125" style="7" hidden="1" customWidth="1"/>
    <col min="22" max="22" width="17.140625" style="7" hidden="1" customWidth="1"/>
    <col min="23" max="23" width="17.140625" style="7" customWidth="1"/>
    <col min="24" max="24" width="9.8515625" style="7" customWidth="1"/>
    <col min="25" max="25" width="16.140625" style="7" customWidth="1"/>
    <col min="26" max="16384" width="8.8515625" style="7" customWidth="1"/>
  </cols>
  <sheetData>
    <row r="1" spans="1:4" ht="15">
      <c r="A1" s="1" t="s">
        <v>0</v>
      </c>
      <c r="C1" s="1"/>
      <c r="D1" s="1" t="s">
        <v>122</v>
      </c>
    </row>
    <row r="2" spans="4:14" ht="15">
      <c r="D2" s="49"/>
      <c r="E2" s="50"/>
      <c r="F2" s="50"/>
      <c r="G2" s="50"/>
      <c r="H2" s="50"/>
      <c r="K2" s="20" t="s">
        <v>41</v>
      </c>
      <c r="L2" s="51"/>
      <c r="N2" s="52"/>
    </row>
    <row r="3" spans="1:19" ht="15">
      <c r="A3" s="1"/>
      <c r="B3" s="204">
        <f>Detailed!$D$9</f>
        <v>0</v>
      </c>
      <c r="C3" s="204"/>
      <c r="D3" s="204"/>
      <c r="E3" s="204"/>
      <c r="F3" s="204"/>
      <c r="G3" s="204"/>
      <c r="H3" s="20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2" ht="27.75" customHeight="1">
      <c r="B4" s="20" t="s">
        <v>33</v>
      </c>
      <c r="D4" s="53" t="s">
        <v>34</v>
      </c>
      <c r="E4" s="50"/>
      <c r="F4" s="50"/>
      <c r="G4" s="50"/>
      <c r="H4" s="50"/>
      <c r="K4" s="1" t="s">
        <v>42</v>
      </c>
      <c r="S4" s="54"/>
      <c r="V4" s="7">
        <v>5</v>
      </c>
    </row>
    <row r="5" spans="1:22" ht="21" customHeight="1">
      <c r="A5" s="1" t="s">
        <v>1</v>
      </c>
      <c r="D5" s="50" t="s">
        <v>35</v>
      </c>
      <c r="E5" s="50"/>
      <c r="F5" s="50"/>
      <c r="G5" s="50"/>
      <c r="H5" s="50"/>
      <c r="J5" s="48"/>
      <c r="K5" s="19" t="s">
        <v>43</v>
      </c>
      <c r="V5" s="7">
        <v>10</v>
      </c>
    </row>
    <row r="6" spans="1:22" ht="21.75" customHeight="1">
      <c r="A6" s="1"/>
      <c r="D6" s="50" t="s">
        <v>36</v>
      </c>
      <c r="E6" s="50"/>
      <c r="F6" s="50"/>
      <c r="G6" s="50"/>
      <c r="H6" s="50"/>
      <c r="K6" s="19" t="s">
        <v>44</v>
      </c>
      <c r="V6" s="7">
        <v>5</v>
      </c>
    </row>
    <row r="7" spans="1:9" ht="26.25">
      <c r="A7" s="43" t="s">
        <v>46</v>
      </c>
      <c r="D7" s="50"/>
      <c r="E7" s="50"/>
      <c r="F7" s="50"/>
      <c r="G7" s="50"/>
      <c r="H7" s="50"/>
      <c r="I7" s="19"/>
    </row>
    <row r="8" spans="1:22" ht="15">
      <c r="A8" s="27"/>
      <c r="D8" s="1" t="s">
        <v>45</v>
      </c>
      <c r="E8" s="34"/>
      <c r="V8" s="7">
        <v>10</v>
      </c>
    </row>
    <row r="9" spans="1:13" ht="15">
      <c r="A9" s="27"/>
      <c r="D9" s="50"/>
      <c r="E9" s="50"/>
      <c r="F9" s="50"/>
      <c r="G9" s="50"/>
      <c r="H9" s="50"/>
      <c r="I9" s="19"/>
      <c r="M9" s="1" t="s">
        <v>104</v>
      </c>
    </row>
    <row r="10" spans="1:22" ht="15">
      <c r="A10" s="27"/>
      <c r="D10" s="50"/>
      <c r="E10" s="50"/>
      <c r="F10" s="50"/>
      <c r="G10" s="50"/>
      <c r="H10" s="50"/>
      <c r="I10" s="19"/>
      <c r="M10" s="1" t="s">
        <v>105</v>
      </c>
      <c r="O10" s="1" t="s">
        <v>23</v>
      </c>
      <c r="P10" s="1"/>
      <c r="S10" s="1" t="s">
        <v>87</v>
      </c>
      <c r="V10" s="7">
        <v>25</v>
      </c>
    </row>
    <row r="11" spans="1:23" ht="15">
      <c r="A11" s="196" t="s">
        <v>31</v>
      </c>
      <c r="B11" s="197"/>
      <c r="C11" s="55" t="s">
        <v>32</v>
      </c>
      <c r="D11" s="56" t="s">
        <v>60</v>
      </c>
      <c r="E11" s="56" t="s">
        <v>37</v>
      </c>
      <c r="F11" s="57" t="s">
        <v>38</v>
      </c>
      <c r="G11" s="101" t="s">
        <v>58</v>
      </c>
      <c r="H11" s="101" t="s">
        <v>59</v>
      </c>
      <c r="I11" s="101" t="s">
        <v>61</v>
      </c>
      <c r="J11" s="59" t="s">
        <v>39</v>
      </c>
      <c r="K11" s="59"/>
      <c r="L11" s="59" t="s">
        <v>40</v>
      </c>
      <c r="M11" s="59"/>
      <c r="N11" s="60" t="s">
        <v>88</v>
      </c>
      <c r="O11" s="58" t="s">
        <v>58</v>
      </c>
      <c r="P11" s="124" t="s">
        <v>58</v>
      </c>
      <c r="Q11" s="62" t="s">
        <v>59</v>
      </c>
      <c r="R11" s="123" t="s">
        <v>59</v>
      </c>
      <c r="S11" s="127" t="s">
        <v>59</v>
      </c>
      <c r="T11" s="61" t="s">
        <v>59</v>
      </c>
      <c r="U11" s="62" t="s">
        <v>94</v>
      </c>
      <c r="V11" s="61" t="s">
        <v>92</v>
      </c>
      <c r="W11" s="128" t="s">
        <v>92</v>
      </c>
    </row>
    <row r="12" spans="1:23" ht="15">
      <c r="A12" s="198">
        <f>Detailed!C42</f>
        <v>0</v>
      </c>
      <c r="B12" s="199"/>
      <c r="C12" s="63" t="str">
        <f>Detailed!E42</f>
        <v>Please Select </v>
      </c>
      <c r="D12" s="56" t="str">
        <f>Detailed!F42</f>
        <v>Please Select</v>
      </c>
      <c r="E12" s="55">
        <f>Detailed!I42</f>
        <v>0</v>
      </c>
      <c r="F12" s="57">
        <f>Detailed!H42</f>
        <v>0</v>
      </c>
      <c r="G12" s="102">
        <v>0</v>
      </c>
      <c r="H12" s="102">
        <v>0</v>
      </c>
      <c r="I12" s="102">
        <v>0</v>
      </c>
      <c r="J12" s="64"/>
      <c r="K12" s="65"/>
      <c r="L12" s="64"/>
      <c r="M12" s="64"/>
      <c r="N12" s="66">
        <f>G12-(G12*J12)</f>
        <v>0</v>
      </c>
      <c r="O12" s="66">
        <f>N12-(N12*L12)</f>
        <v>0</v>
      </c>
      <c r="P12" s="125">
        <f>O12-(O12*M12)</f>
        <v>0</v>
      </c>
      <c r="Q12" s="66">
        <f aca="true" t="shared" si="0" ref="Q12:Q39">H12-(H12*J12)</f>
        <v>0</v>
      </c>
      <c r="R12" s="66">
        <f>Q12-(Q12*L12)</f>
        <v>0</v>
      </c>
      <c r="S12" s="126">
        <f>R12-(R12*M12)</f>
        <v>0</v>
      </c>
      <c r="T12" s="65">
        <f>S12+(S12*5%)</f>
        <v>0</v>
      </c>
      <c r="U12" s="66">
        <f>I12-(I12*J12)</f>
        <v>0</v>
      </c>
      <c r="V12" s="65">
        <f>U12-(U12*L12)</f>
        <v>0</v>
      </c>
      <c r="W12" s="129">
        <f>V12-(V12*M12)</f>
        <v>0</v>
      </c>
    </row>
    <row r="13" spans="1:23" ht="15">
      <c r="A13" s="198">
        <f>Detailed!$C$43</f>
        <v>0</v>
      </c>
      <c r="B13" s="199"/>
      <c r="C13" s="63" t="str">
        <f>Detailed!E43</f>
        <v>Please Select </v>
      </c>
      <c r="D13" s="56" t="str">
        <f>Detailed!F43</f>
        <v>Please Select</v>
      </c>
      <c r="E13" s="55">
        <f>Detailed!I43</f>
        <v>0</v>
      </c>
      <c r="F13" s="57">
        <f>Detailed!H43</f>
        <v>0</v>
      </c>
      <c r="G13" s="102">
        <v>0</v>
      </c>
      <c r="H13" s="102">
        <v>0</v>
      </c>
      <c r="I13" s="102">
        <v>0</v>
      </c>
      <c r="J13" s="64"/>
      <c r="K13" s="65"/>
      <c r="L13" s="64"/>
      <c r="M13" s="64"/>
      <c r="N13" s="66">
        <f aca="true" t="shared" si="1" ref="N13:N39">G13-(G13*J13)</f>
        <v>0</v>
      </c>
      <c r="O13" s="66">
        <f>N13-(N13*L13)</f>
        <v>0</v>
      </c>
      <c r="P13" s="125">
        <f aca="true" t="shared" si="2" ref="P13:P39">O13-(O13*M13)</f>
        <v>0</v>
      </c>
      <c r="Q13" s="66">
        <f t="shared" si="0"/>
        <v>0</v>
      </c>
      <c r="R13" s="66">
        <f aca="true" t="shared" si="3" ref="R13:R40">Q13-(Q13*L13)</f>
        <v>0</v>
      </c>
      <c r="S13" s="126">
        <f aca="true" t="shared" si="4" ref="S13:S39">R13-(R13*M13)</f>
        <v>0</v>
      </c>
      <c r="T13" s="65">
        <f>S13+(S13*5%)</f>
        <v>0</v>
      </c>
      <c r="U13" s="66">
        <f aca="true" t="shared" si="5" ref="U13:U39">I13-(I13*J13)</f>
        <v>0</v>
      </c>
      <c r="V13" s="65">
        <f aca="true" t="shared" si="6" ref="V13:V39">U13-(U13*L13)</f>
        <v>0</v>
      </c>
      <c r="W13" s="129">
        <f aca="true" t="shared" si="7" ref="W13:W39">V13-(V13*M13)</f>
        <v>0</v>
      </c>
    </row>
    <row r="14" spans="1:23" ht="15">
      <c r="A14" s="198">
        <f>Detailed!C44</f>
        <v>0</v>
      </c>
      <c r="B14" s="225"/>
      <c r="C14" s="63" t="str">
        <f>Detailed!E44</f>
        <v>Please Select </v>
      </c>
      <c r="D14" s="56" t="str">
        <f>Detailed!F44</f>
        <v>Please Select</v>
      </c>
      <c r="E14" s="55">
        <f>Detailed!I44</f>
        <v>0</v>
      </c>
      <c r="F14" s="57">
        <f>Detailed!H44</f>
        <v>0</v>
      </c>
      <c r="G14" s="102">
        <v>0</v>
      </c>
      <c r="H14" s="102">
        <v>0</v>
      </c>
      <c r="I14" s="102">
        <v>0</v>
      </c>
      <c r="J14" s="64"/>
      <c r="K14" s="65"/>
      <c r="L14" s="64"/>
      <c r="M14" s="64"/>
      <c r="N14" s="66">
        <f t="shared" si="1"/>
        <v>0</v>
      </c>
      <c r="O14" s="66">
        <f>N14-(N14*L14)</f>
        <v>0</v>
      </c>
      <c r="P14" s="125">
        <f t="shared" si="2"/>
        <v>0</v>
      </c>
      <c r="Q14" s="66">
        <f t="shared" si="0"/>
        <v>0</v>
      </c>
      <c r="R14" s="66">
        <f t="shared" si="3"/>
        <v>0</v>
      </c>
      <c r="S14" s="126">
        <f t="shared" si="4"/>
        <v>0</v>
      </c>
      <c r="T14" s="65">
        <f aca="true" t="shared" si="8" ref="T14:T26">S14+(S14*5%)</f>
        <v>0</v>
      </c>
      <c r="U14" s="66">
        <f aca="true" t="shared" si="9" ref="U14:U26">I14-(I14*J14)</f>
        <v>0</v>
      </c>
      <c r="V14" s="65">
        <f t="shared" si="6"/>
        <v>0</v>
      </c>
      <c r="W14" s="129">
        <f t="shared" si="7"/>
        <v>0</v>
      </c>
    </row>
    <row r="15" spans="1:23" ht="15">
      <c r="A15" s="198">
        <f>Detailed!$C$45</f>
        <v>0</v>
      </c>
      <c r="B15" s="225"/>
      <c r="C15" s="63" t="str">
        <f>Detailed!E45</f>
        <v>Please Select </v>
      </c>
      <c r="D15" s="56" t="str">
        <f>Detailed!F45</f>
        <v>Please Select</v>
      </c>
      <c r="E15" s="55">
        <f>Detailed!I45</f>
        <v>0</v>
      </c>
      <c r="F15" s="57">
        <f>Detailed!H45</f>
        <v>0</v>
      </c>
      <c r="G15" s="102">
        <v>0</v>
      </c>
      <c r="H15" s="102">
        <v>0</v>
      </c>
      <c r="I15" s="102">
        <v>0</v>
      </c>
      <c r="J15" s="64"/>
      <c r="K15" s="65"/>
      <c r="L15" s="64"/>
      <c r="M15" s="64"/>
      <c r="N15" s="66">
        <f t="shared" si="1"/>
        <v>0</v>
      </c>
      <c r="O15" s="66">
        <f aca="true" t="shared" si="10" ref="O15:O39">N15-(N15*L15)</f>
        <v>0</v>
      </c>
      <c r="P15" s="125">
        <f t="shared" si="2"/>
        <v>0</v>
      </c>
      <c r="Q15" s="66">
        <f t="shared" si="0"/>
        <v>0</v>
      </c>
      <c r="R15" s="66">
        <f t="shared" si="3"/>
        <v>0</v>
      </c>
      <c r="S15" s="126">
        <f t="shared" si="4"/>
        <v>0</v>
      </c>
      <c r="T15" s="65">
        <f t="shared" si="8"/>
        <v>0</v>
      </c>
      <c r="U15" s="66">
        <f t="shared" si="9"/>
        <v>0</v>
      </c>
      <c r="V15" s="65">
        <f t="shared" si="6"/>
        <v>0</v>
      </c>
      <c r="W15" s="129">
        <f t="shared" si="7"/>
        <v>0</v>
      </c>
    </row>
    <row r="16" spans="1:23" ht="15">
      <c r="A16" s="198">
        <f>Detailed!$C$46</f>
        <v>0</v>
      </c>
      <c r="B16" s="225"/>
      <c r="C16" s="63" t="str">
        <f>Detailed!E46</f>
        <v>Please Select </v>
      </c>
      <c r="D16" s="56" t="str">
        <f>Detailed!F46</f>
        <v>Please Select</v>
      </c>
      <c r="E16" s="55">
        <f>Detailed!I46</f>
        <v>0</v>
      </c>
      <c r="F16" s="57">
        <f>Detailed!H46</f>
        <v>0</v>
      </c>
      <c r="G16" s="102">
        <v>0</v>
      </c>
      <c r="H16" s="102">
        <v>0</v>
      </c>
      <c r="I16" s="102">
        <v>0</v>
      </c>
      <c r="J16" s="64"/>
      <c r="K16" s="65"/>
      <c r="L16" s="64"/>
      <c r="M16" s="64"/>
      <c r="N16" s="66">
        <f t="shared" si="1"/>
        <v>0</v>
      </c>
      <c r="O16" s="66">
        <f t="shared" si="10"/>
        <v>0</v>
      </c>
      <c r="P16" s="125">
        <f t="shared" si="2"/>
        <v>0</v>
      </c>
      <c r="Q16" s="66">
        <f t="shared" si="0"/>
        <v>0</v>
      </c>
      <c r="R16" s="66">
        <f t="shared" si="3"/>
        <v>0</v>
      </c>
      <c r="S16" s="126">
        <f t="shared" si="4"/>
        <v>0</v>
      </c>
      <c r="T16" s="65">
        <f t="shared" si="8"/>
        <v>0</v>
      </c>
      <c r="U16" s="66">
        <f t="shared" si="9"/>
        <v>0</v>
      </c>
      <c r="V16" s="65">
        <f t="shared" si="6"/>
        <v>0</v>
      </c>
      <c r="W16" s="129">
        <f t="shared" si="7"/>
        <v>0</v>
      </c>
    </row>
    <row r="17" spans="1:23" ht="15">
      <c r="A17" s="198">
        <f>Detailed!$C$47</f>
        <v>0</v>
      </c>
      <c r="B17" s="225"/>
      <c r="C17" s="63" t="str">
        <f>Detailed!E47</f>
        <v>Please Select </v>
      </c>
      <c r="D17" s="56" t="str">
        <f>Detailed!F47</f>
        <v>Please Select</v>
      </c>
      <c r="E17" s="55">
        <f>Detailed!I47</f>
        <v>0</v>
      </c>
      <c r="F17" s="57">
        <f>Detailed!H47</f>
        <v>0</v>
      </c>
      <c r="G17" s="102">
        <v>0</v>
      </c>
      <c r="H17" s="102">
        <v>0</v>
      </c>
      <c r="I17" s="102">
        <v>0</v>
      </c>
      <c r="J17" s="64"/>
      <c r="K17" s="65"/>
      <c r="L17" s="64"/>
      <c r="M17" s="64"/>
      <c r="N17" s="66">
        <f t="shared" si="1"/>
        <v>0</v>
      </c>
      <c r="O17" s="66">
        <f t="shared" si="10"/>
        <v>0</v>
      </c>
      <c r="P17" s="125">
        <f t="shared" si="2"/>
        <v>0</v>
      </c>
      <c r="Q17" s="66">
        <f t="shared" si="0"/>
        <v>0</v>
      </c>
      <c r="R17" s="66">
        <f t="shared" si="3"/>
        <v>0</v>
      </c>
      <c r="S17" s="126">
        <f t="shared" si="4"/>
        <v>0</v>
      </c>
      <c r="T17" s="65">
        <f t="shared" si="8"/>
        <v>0</v>
      </c>
      <c r="U17" s="66">
        <f t="shared" si="9"/>
        <v>0</v>
      </c>
      <c r="V17" s="65">
        <f t="shared" si="6"/>
        <v>0</v>
      </c>
      <c r="W17" s="129">
        <f t="shared" si="7"/>
        <v>0</v>
      </c>
    </row>
    <row r="18" spans="1:23" ht="15">
      <c r="A18" s="198">
        <f>Detailed!$C$48</f>
        <v>0</v>
      </c>
      <c r="B18" s="225"/>
      <c r="C18" s="63" t="str">
        <f>Detailed!E48</f>
        <v>Please Select </v>
      </c>
      <c r="D18" s="56" t="str">
        <f>Detailed!F48</f>
        <v>Please Select</v>
      </c>
      <c r="E18" s="55">
        <f>Detailed!I48</f>
        <v>0</v>
      </c>
      <c r="F18" s="57">
        <f>Detailed!H48</f>
        <v>0</v>
      </c>
      <c r="G18" s="102">
        <v>0</v>
      </c>
      <c r="H18" s="102">
        <v>0</v>
      </c>
      <c r="I18" s="102">
        <v>0</v>
      </c>
      <c r="J18" s="64"/>
      <c r="K18" s="65"/>
      <c r="L18" s="64"/>
      <c r="M18" s="64"/>
      <c r="N18" s="66">
        <f t="shared" si="1"/>
        <v>0</v>
      </c>
      <c r="O18" s="66">
        <f t="shared" si="10"/>
        <v>0</v>
      </c>
      <c r="P18" s="125">
        <f t="shared" si="2"/>
        <v>0</v>
      </c>
      <c r="Q18" s="66">
        <f t="shared" si="0"/>
        <v>0</v>
      </c>
      <c r="R18" s="66">
        <f t="shared" si="3"/>
        <v>0</v>
      </c>
      <c r="S18" s="126">
        <f t="shared" si="4"/>
        <v>0</v>
      </c>
      <c r="T18" s="65">
        <f t="shared" si="8"/>
        <v>0</v>
      </c>
      <c r="U18" s="66">
        <f t="shared" si="9"/>
        <v>0</v>
      </c>
      <c r="V18" s="65">
        <f t="shared" si="6"/>
        <v>0</v>
      </c>
      <c r="W18" s="129">
        <f t="shared" si="7"/>
        <v>0</v>
      </c>
    </row>
    <row r="19" spans="1:23" ht="15">
      <c r="A19" s="198">
        <f>Detailed!$C$49</f>
        <v>0</v>
      </c>
      <c r="B19" s="225"/>
      <c r="C19" s="63" t="str">
        <f>Detailed!E49</f>
        <v>Please Select </v>
      </c>
      <c r="D19" s="56" t="str">
        <f>Detailed!F49</f>
        <v>Please Select</v>
      </c>
      <c r="E19" s="55">
        <f>Detailed!I49</f>
        <v>0</v>
      </c>
      <c r="F19" s="57">
        <f>Detailed!H49</f>
        <v>0</v>
      </c>
      <c r="G19" s="102">
        <v>0</v>
      </c>
      <c r="H19" s="102">
        <v>0</v>
      </c>
      <c r="I19" s="102">
        <v>0</v>
      </c>
      <c r="J19" s="64"/>
      <c r="K19" s="65"/>
      <c r="L19" s="64"/>
      <c r="M19" s="64"/>
      <c r="N19" s="66">
        <f t="shared" si="1"/>
        <v>0</v>
      </c>
      <c r="O19" s="66">
        <f t="shared" si="10"/>
        <v>0</v>
      </c>
      <c r="P19" s="125">
        <f t="shared" si="2"/>
        <v>0</v>
      </c>
      <c r="Q19" s="66">
        <f t="shared" si="0"/>
        <v>0</v>
      </c>
      <c r="R19" s="66">
        <f t="shared" si="3"/>
        <v>0</v>
      </c>
      <c r="S19" s="126">
        <f t="shared" si="4"/>
        <v>0</v>
      </c>
      <c r="T19" s="65">
        <f t="shared" si="8"/>
        <v>0</v>
      </c>
      <c r="U19" s="66">
        <f t="shared" si="9"/>
        <v>0</v>
      </c>
      <c r="V19" s="65">
        <f t="shared" si="6"/>
        <v>0</v>
      </c>
      <c r="W19" s="129">
        <f t="shared" si="7"/>
        <v>0</v>
      </c>
    </row>
    <row r="20" spans="1:23" ht="15">
      <c r="A20" s="198">
        <f>Detailed!$C$50</f>
        <v>0</v>
      </c>
      <c r="B20" s="225"/>
      <c r="C20" s="63" t="str">
        <f>Detailed!E50</f>
        <v>Please Select </v>
      </c>
      <c r="D20" s="56" t="str">
        <f>Detailed!F50</f>
        <v>Please Select</v>
      </c>
      <c r="E20" s="55">
        <f>Detailed!I50</f>
        <v>0</v>
      </c>
      <c r="F20" s="57">
        <f>Detailed!H50</f>
        <v>0</v>
      </c>
      <c r="G20" s="102">
        <v>0</v>
      </c>
      <c r="H20" s="102">
        <v>0</v>
      </c>
      <c r="I20" s="102">
        <v>0</v>
      </c>
      <c r="J20" s="64"/>
      <c r="K20" s="65"/>
      <c r="L20" s="64"/>
      <c r="M20" s="64"/>
      <c r="N20" s="66">
        <f t="shared" si="1"/>
        <v>0</v>
      </c>
      <c r="O20" s="66">
        <f t="shared" si="10"/>
        <v>0</v>
      </c>
      <c r="P20" s="125">
        <f t="shared" si="2"/>
        <v>0</v>
      </c>
      <c r="Q20" s="66">
        <f t="shared" si="0"/>
        <v>0</v>
      </c>
      <c r="R20" s="66">
        <f t="shared" si="3"/>
        <v>0</v>
      </c>
      <c r="S20" s="126">
        <f t="shared" si="4"/>
        <v>0</v>
      </c>
      <c r="T20" s="65">
        <f t="shared" si="8"/>
        <v>0</v>
      </c>
      <c r="U20" s="66">
        <f t="shared" si="9"/>
        <v>0</v>
      </c>
      <c r="V20" s="65">
        <f t="shared" si="6"/>
        <v>0</v>
      </c>
      <c r="W20" s="129">
        <f t="shared" si="7"/>
        <v>0</v>
      </c>
    </row>
    <row r="21" spans="1:23" ht="15">
      <c r="A21" s="198">
        <f>Detailed!$C$51</f>
        <v>0</v>
      </c>
      <c r="B21" s="225"/>
      <c r="C21" s="63" t="str">
        <f>Detailed!E51</f>
        <v>Please Select </v>
      </c>
      <c r="D21" s="56" t="str">
        <f>Detailed!F51</f>
        <v>Please Select</v>
      </c>
      <c r="E21" s="55">
        <f>Detailed!I51</f>
        <v>0</v>
      </c>
      <c r="F21" s="57">
        <f>Detailed!H51</f>
        <v>0</v>
      </c>
      <c r="G21" s="102">
        <v>0</v>
      </c>
      <c r="H21" s="102">
        <v>0</v>
      </c>
      <c r="I21" s="102">
        <v>0</v>
      </c>
      <c r="J21" s="64"/>
      <c r="K21" s="65"/>
      <c r="L21" s="64"/>
      <c r="M21" s="64"/>
      <c r="N21" s="66">
        <f t="shared" si="1"/>
        <v>0</v>
      </c>
      <c r="O21" s="66">
        <f t="shared" si="10"/>
        <v>0</v>
      </c>
      <c r="P21" s="125">
        <f t="shared" si="2"/>
        <v>0</v>
      </c>
      <c r="Q21" s="66">
        <f t="shared" si="0"/>
        <v>0</v>
      </c>
      <c r="R21" s="66">
        <f t="shared" si="3"/>
        <v>0</v>
      </c>
      <c r="S21" s="126">
        <f t="shared" si="4"/>
        <v>0</v>
      </c>
      <c r="T21" s="65">
        <f t="shared" si="8"/>
        <v>0</v>
      </c>
      <c r="U21" s="66">
        <f t="shared" si="9"/>
        <v>0</v>
      </c>
      <c r="V21" s="65">
        <f t="shared" si="6"/>
        <v>0</v>
      </c>
      <c r="W21" s="129">
        <f t="shared" si="7"/>
        <v>0</v>
      </c>
    </row>
    <row r="22" spans="1:23" ht="15">
      <c r="A22" s="198">
        <f>Detailed!$C$52</f>
        <v>0</v>
      </c>
      <c r="B22" s="225"/>
      <c r="C22" s="63" t="str">
        <f>Detailed!E52</f>
        <v>Please Select </v>
      </c>
      <c r="D22" s="56" t="str">
        <f>Detailed!F52</f>
        <v>Please Select</v>
      </c>
      <c r="E22" s="55">
        <f>Detailed!I52</f>
        <v>0</v>
      </c>
      <c r="F22" s="57">
        <f>Detailed!H52</f>
        <v>0</v>
      </c>
      <c r="G22" s="102">
        <v>0</v>
      </c>
      <c r="H22" s="102">
        <v>0</v>
      </c>
      <c r="I22" s="102">
        <v>0</v>
      </c>
      <c r="J22" s="64"/>
      <c r="K22" s="65"/>
      <c r="L22" s="64"/>
      <c r="M22" s="64"/>
      <c r="N22" s="66">
        <f t="shared" si="1"/>
        <v>0</v>
      </c>
      <c r="O22" s="66">
        <f t="shared" si="10"/>
        <v>0</v>
      </c>
      <c r="P22" s="125">
        <f t="shared" si="2"/>
        <v>0</v>
      </c>
      <c r="Q22" s="66">
        <f t="shared" si="0"/>
        <v>0</v>
      </c>
      <c r="R22" s="66">
        <f t="shared" si="3"/>
        <v>0</v>
      </c>
      <c r="S22" s="126">
        <f t="shared" si="4"/>
        <v>0</v>
      </c>
      <c r="T22" s="65">
        <f t="shared" si="8"/>
        <v>0</v>
      </c>
      <c r="U22" s="66">
        <f t="shared" si="9"/>
        <v>0</v>
      </c>
      <c r="V22" s="65">
        <f t="shared" si="6"/>
        <v>0</v>
      </c>
      <c r="W22" s="129">
        <f t="shared" si="7"/>
        <v>0</v>
      </c>
    </row>
    <row r="23" spans="1:23" ht="15">
      <c r="A23" s="198">
        <f>Detailed!$C$53</f>
        <v>0</v>
      </c>
      <c r="B23" s="225"/>
      <c r="C23" s="63" t="str">
        <f>Detailed!E53</f>
        <v>Please Select </v>
      </c>
      <c r="D23" s="56" t="str">
        <f>Detailed!F53</f>
        <v>Please Select</v>
      </c>
      <c r="E23" s="55">
        <f>Detailed!I53</f>
        <v>0</v>
      </c>
      <c r="F23" s="57">
        <f>Detailed!H53</f>
        <v>0</v>
      </c>
      <c r="G23" s="102">
        <v>0</v>
      </c>
      <c r="H23" s="102">
        <v>0</v>
      </c>
      <c r="I23" s="102">
        <v>0</v>
      </c>
      <c r="J23" s="64"/>
      <c r="K23" s="65"/>
      <c r="L23" s="64"/>
      <c r="M23" s="64"/>
      <c r="N23" s="66">
        <f t="shared" si="1"/>
        <v>0</v>
      </c>
      <c r="O23" s="66">
        <f t="shared" si="10"/>
        <v>0</v>
      </c>
      <c r="P23" s="125">
        <f t="shared" si="2"/>
        <v>0</v>
      </c>
      <c r="Q23" s="66">
        <f t="shared" si="0"/>
        <v>0</v>
      </c>
      <c r="R23" s="66">
        <f t="shared" si="3"/>
        <v>0</v>
      </c>
      <c r="S23" s="126">
        <f t="shared" si="4"/>
        <v>0</v>
      </c>
      <c r="T23" s="65">
        <f t="shared" si="8"/>
        <v>0</v>
      </c>
      <c r="U23" s="66">
        <f t="shared" si="9"/>
        <v>0</v>
      </c>
      <c r="V23" s="65">
        <f t="shared" si="6"/>
        <v>0</v>
      </c>
      <c r="W23" s="129">
        <f t="shared" si="7"/>
        <v>0</v>
      </c>
    </row>
    <row r="24" spans="1:23" ht="15">
      <c r="A24" s="198">
        <f>Detailed!$C$54</f>
        <v>0</v>
      </c>
      <c r="B24" s="225"/>
      <c r="C24" s="63" t="str">
        <f>Detailed!E54</f>
        <v>Please Select </v>
      </c>
      <c r="D24" s="56" t="str">
        <f>Detailed!F54</f>
        <v>Please Select</v>
      </c>
      <c r="E24" s="55">
        <f>Detailed!I54</f>
        <v>0</v>
      </c>
      <c r="F24" s="57">
        <f>Detailed!H54</f>
        <v>0</v>
      </c>
      <c r="G24" s="102">
        <v>0</v>
      </c>
      <c r="H24" s="102">
        <v>0</v>
      </c>
      <c r="I24" s="102">
        <v>0</v>
      </c>
      <c r="J24" s="64"/>
      <c r="K24" s="65"/>
      <c r="L24" s="64"/>
      <c r="M24" s="64"/>
      <c r="N24" s="66">
        <f t="shared" si="1"/>
        <v>0</v>
      </c>
      <c r="O24" s="66">
        <f t="shared" si="10"/>
        <v>0</v>
      </c>
      <c r="P24" s="125">
        <f t="shared" si="2"/>
        <v>0</v>
      </c>
      <c r="Q24" s="66">
        <f t="shared" si="0"/>
        <v>0</v>
      </c>
      <c r="R24" s="66">
        <f t="shared" si="3"/>
        <v>0</v>
      </c>
      <c r="S24" s="126">
        <f t="shared" si="4"/>
        <v>0</v>
      </c>
      <c r="T24" s="65">
        <f t="shared" si="8"/>
        <v>0</v>
      </c>
      <c r="U24" s="66">
        <f t="shared" si="9"/>
        <v>0</v>
      </c>
      <c r="V24" s="65">
        <f t="shared" si="6"/>
        <v>0</v>
      </c>
      <c r="W24" s="129">
        <f t="shared" si="7"/>
        <v>0</v>
      </c>
    </row>
    <row r="25" spans="1:23" ht="15">
      <c r="A25" s="198">
        <f>Detailed!$C$55</f>
        <v>0</v>
      </c>
      <c r="B25" s="225"/>
      <c r="C25" s="63" t="str">
        <f>Detailed!E55</f>
        <v>Please Select </v>
      </c>
      <c r="D25" s="56" t="str">
        <f>Detailed!F55</f>
        <v>Please Select</v>
      </c>
      <c r="E25" s="55">
        <f>Detailed!I55</f>
        <v>0</v>
      </c>
      <c r="F25" s="57">
        <f>Detailed!H55</f>
        <v>0</v>
      </c>
      <c r="G25" s="102">
        <v>0</v>
      </c>
      <c r="H25" s="102">
        <v>0</v>
      </c>
      <c r="I25" s="102">
        <v>0</v>
      </c>
      <c r="J25" s="64"/>
      <c r="K25" s="65"/>
      <c r="L25" s="64"/>
      <c r="M25" s="64"/>
      <c r="N25" s="66">
        <f t="shared" si="1"/>
        <v>0</v>
      </c>
      <c r="O25" s="66">
        <f t="shared" si="10"/>
        <v>0</v>
      </c>
      <c r="P25" s="125">
        <f t="shared" si="2"/>
        <v>0</v>
      </c>
      <c r="Q25" s="66">
        <f t="shared" si="0"/>
        <v>0</v>
      </c>
      <c r="R25" s="66">
        <f t="shared" si="3"/>
        <v>0</v>
      </c>
      <c r="S25" s="126">
        <f t="shared" si="4"/>
        <v>0</v>
      </c>
      <c r="T25" s="65">
        <f t="shared" si="8"/>
        <v>0</v>
      </c>
      <c r="U25" s="66">
        <f t="shared" si="9"/>
        <v>0</v>
      </c>
      <c r="V25" s="65">
        <f t="shared" si="6"/>
        <v>0</v>
      </c>
      <c r="W25" s="129">
        <f t="shared" si="7"/>
        <v>0</v>
      </c>
    </row>
    <row r="26" spans="1:23" ht="15">
      <c r="A26" s="198">
        <f>Detailed!$C$56</f>
        <v>0</v>
      </c>
      <c r="B26" s="225"/>
      <c r="C26" s="63" t="str">
        <f>Detailed!E56</f>
        <v>Please Select </v>
      </c>
      <c r="D26" s="56" t="str">
        <f>Detailed!F56</f>
        <v>Please Select</v>
      </c>
      <c r="E26" s="55">
        <f>Detailed!I56</f>
        <v>0</v>
      </c>
      <c r="F26" s="57">
        <f>Detailed!H56</f>
        <v>0</v>
      </c>
      <c r="G26" s="102">
        <v>0</v>
      </c>
      <c r="H26" s="102">
        <v>0</v>
      </c>
      <c r="I26" s="102">
        <v>0</v>
      </c>
      <c r="J26" s="64"/>
      <c r="K26" s="65"/>
      <c r="L26" s="64"/>
      <c r="M26" s="64"/>
      <c r="N26" s="66">
        <f t="shared" si="1"/>
        <v>0</v>
      </c>
      <c r="O26" s="66">
        <f t="shared" si="10"/>
        <v>0</v>
      </c>
      <c r="P26" s="125">
        <f t="shared" si="2"/>
        <v>0</v>
      </c>
      <c r="Q26" s="66">
        <f t="shared" si="0"/>
        <v>0</v>
      </c>
      <c r="R26" s="66">
        <f t="shared" si="3"/>
        <v>0</v>
      </c>
      <c r="S26" s="126">
        <f t="shared" si="4"/>
        <v>0</v>
      </c>
      <c r="T26" s="65">
        <f t="shared" si="8"/>
        <v>0</v>
      </c>
      <c r="U26" s="66">
        <f t="shared" si="9"/>
        <v>0</v>
      </c>
      <c r="V26" s="65">
        <f t="shared" si="6"/>
        <v>0</v>
      </c>
      <c r="W26" s="129">
        <f t="shared" si="7"/>
        <v>0</v>
      </c>
    </row>
    <row r="27" spans="1:23" ht="15">
      <c r="A27" s="198">
        <f>Detailed!$C$57</f>
        <v>0</v>
      </c>
      <c r="B27" s="225"/>
      <c r="C27" s="63" t="str">
        <f>Detailed!E57</f>
        <v>Please Select </v>
      </c>
      <c r="D27" s="56" t="str">
        <f>Detailed!F57</f>
        <v>Please Select</v>
      </c>
      <c r="E27" s="55">
        <f>Detailed!I57</f>
        <v>0</v>
      </c>
      <c r="F27" s="57">
        <f>Detailed!H57</f>
        <v>0</v>
      </c>
      <c r="G27" s="102">
        <v>0</v>
      </c>
      <c r="H27" s="102">
        <v>0</v>
      </c>
      <c r="I27" s="102">
        <v>0</v>
      </c>
      <c r="J27" s="64"/>
      <c r="K27" s="65"/>
      <c r="L27" s="64"/>
      <c r="M27" s="64"/>
      <c r="N27" s="66">
        <f t="shared" si="1"/>
        <v>0</v>
      </c>
      <c r="O27" s="66">
        <f t="shared" si="10"/>
        <v>0</v>
      </c>
      <c r="P27" s="125">
        <f t="shared" si="2"/>
        <v>0</v>
      </c>
      <c r="Q27" s="66">
        <f t="shared" si="0"/>
        <v>0</v>
      </c>
      <c r="R27" s="66">
        <f t="shared" si="3"/>
        <v>0</v>
      </c>
      <c r="S27" s="126">
        <f t="shared" si="4"/>
        <v>0</v>
      </c>
      <c r="T27" s="65">
        <f aca="true" t="shared" si="11" ref="T27:T39">S27+(S27*5%)</f>
        <v>0</v>
      </c>
      <c r="U27" s="66">
        <f t="shared" si="5"/>
        <v>0</v>
      </c>
      <c r="V27" s="65">
        <f t="shared" si="6"/>
        <v>0</v>
      </c>
      <c r="W27" s="129">
        <f t="shared" si="7"/>
        <v>0</v>
      </c>
    </row>
    <row r="28" spans="1:23" ht="15">
      <c r="A28" s="198">
        <f>Detailed!$C$58</f>
        <v>0</v>
      </c>
      <c r="B28" s="225"/>
      <c r="C28" s="63" t="str">
        <f>Detailed!E58</f>
        <v>Please Select </v>
      </c>
      <c r="D28" s="56" t="str">
        <f>Detailed!F58</f>
        <v>Please Select</v>
      </c>
      <c r="E28" s="55">
        <f>Detailed!I58</f>
        <v>0</v>
      </c>
      <c r="F28" s="57">
        <f>Detailed!H58</f>
        <v>0</v>
      </c>
      <c r="G28" s="102">
        <v>0</v>
      </c>
      <c r="H28" s="102">
        <v>0</v>
      </c>
      <c r="I28" s="102">
        <v>0</v>
      </c>
      <c r="J28" s="64"/>
      <c r="K28" s="65"/>
      <c r="L28" s="64"/>
      <c r="M28" s="64"/>
      <c r="N28" s="66">
        <f t="shared" si="1"/>
        <v>0</v>
      </c>
      <c r="O28" s="66">
        <f t="shared" si="10"/>
        <v>0</v>
      </c>
      <c r="P28" s="125">
        <f t="shared" si="2"/>
        <v>0</v>
      </c>
      <c r="Q28" s="66">
        <f t="shared" si="0"/>
        <v>0</v>
      </c>
      <c r="R28" s="66">
        <f t="shared" si="3"/>
        <v>0</v>
      </c>
      <c r="S28" s="126">
        <f t="shared" si="4"/>
        <v>0</v>
      </c>
      <c r="T28" s="65">
        <f t="shared" si="11"/>
        <v>0</v>
      </c>
      <c r="U28" s="66">
        <f t="shared" si="5"/>
        <v>0</v>
      </c>
      <c r="V28" s="65">
        <f t="shared" si="6"/>
        <v>0</v>
      </c>
      <c r="W28" s="129">
        <f t="shared" si="7"/>
        <v>0</v>
      </c>
    </row>
    <row r="29" spans="1:23" ht="15">
      <c r="A29" s="198">
        <f>Detailed!$C$59</f>
        <v>0</v>
      </c>
      <c r="B29" s="225"/>
      <c r="C29" s="63" t="str">
        <f>Detailed!E59</f>
        <v>Please Select </v>
      </c>
      <c r="D29" s="56" t="str">
        <f>Detailed!F59</f>
        <v>Please Select</v>
      </c>
      <c r="E29" s="55">
        <f>Detailed!I59</f>
        <v>0</v>
      </c>
      <c r="F29" s="57">
        <f>Detailed!H59</f>
        <v>0</v>
      </c>
      <c r="G29" s="102">
        <v>0</v>
      </c>
      <c r="H29" s="102">
        <v>0</v>
      </c>
      <c r="I29" s="102">
        <v>0</v>
      </c>
      <c r="J29" s="64"/>
      <c r="K29" s="65"/>
      <c r="L29" s="64"/>
      <c r="M29" s="64"/>
      <c r="N29" s="66">
        <f t="shared" si="1"/>
        <v>0</v>
      </c>
      <c r="O29" s="66">
        <f t="shared" si="10"/>
        <v>0</v>
      </c>
      <c r="P29" s="125">
        <f t="shared" si="2"/>
        <v>0</v>
      </c>
      <c r="Q29" s="66">
        <f t="shared" si="0"/>
        <v>0</v>
      </c>
      <c r="R29" s="66">
        <f t="shared" si="3"/>
        <v>0</v>
      </c>
      <c r="S29" s="126">
        <f t="shared" si="4"/>
        <v>0</v>
      </c>
      <c r="T29" s="65">
        <f t="shared" si="11"/>
        <v>0</v>
      </c>
      <c r="U29" s="66">
        <f t="shared" si="5"/>
        <v>0</v>
      </c>
      <c r="V29" s="65">
        <f t="shared" si="6"/>
        <v>0</v>
      </c>
      <c r="W29" s="129">
        <f t="shared" si="7"/>
        <v>0</v>
      </c>
    </row>
    <row r="30" spans="1:23" ht="15">
      <c r="A30" s="198">
        <f>Detailed!$C$60</f>
        <v>0</v>
      </c>
      <c r="B30" s="225"/>
      <c r="C30" s="63" t="str">
        <f>Detailed!E60</f>
        <v>Please Select </v>
      </c>
      <c r="D30" s="56" t="str">
        <f>Detailed!F60</f>
        <v>Please Select</v>
      </c>
      <c r="E30" s="55">
        <f>Detailed!I60</f>
        <v>0</v>
      </c>
      <c r="F30" s="57">
        <f>Detailed!H60</f>
        <v>0</v>
      </c>
      <c r="G30" s="102">
        <v>0</v>
      </c>
      <c r="H30" s="102">
        <v>0</v>
      </c>
      <c r="I30" s="102">
        <v>0</v>
      </c>
      <c r="J30" s="64"/>
      <c r="K30" s="65"/>
      <c r="L30" s="64"/>
      <c r="M30" s="64"/>
      <c r="N30" s="66">
        <f t="shared" si="1"/>
        <v>0</v>
      </c>
      <c r="O30" s="66">
        <f t="shared" si="10"/>
        <v>0</v>
      </c>
      <c r="P30" s="125">
        <f t="shared" si="2"/>
        <v>0</v>
      </c>
      <c r="Q30" s="66">
        <f t="shared" si="0"/>
        <v>0</v>
      </c>
      <c r="R30" s="66">
        <f t="shared" si="3"/>
        <v>0</v>
      </c>
      <c r="S30" s="126">
        <f t="shared" si="4"/>
        <v>0</v>
      </c>
      <c r="T30" s="65">
        <f t="shared" si="11"/>
        <v>0</v>
      </c>
      <c r="U30" s="66">
        <f t="shared" si="5"/>
        <v>0</v>
      </c>
      <c r="V30" s="65">
        <f t="shared" si="6"/>
        <v>0</v>
      </c>
      <c r="W30" s="129">
        <f t="shared" si="7"/>
        <v>0</v>
      </c>
    </row>
    <row r="31" spans="1:23" ht="15">
      <c r="A31" s="198">
        <f>Detailed!$C$61</f>
        <v>0</v>
      </c>
      <c r="B31" s="225"/>
      <c r="C31" s="63" t="str">
        <f>Detailed!E61</f>
        <v>Please Select </v>
      </c>
      <c r="D31" s="56" t="str">
        <f>Detailed!F61</f>
        <v>Please Select</v>
      </c>
      <c r="E31" s="55">
        <f>Detailed!I61</f>
        <v>0</v>
      </c>
      <c r="F31" s="57">
        <f>Detailed!H61</f>
        <v>0</v>
      </c>
      <c r="G31" s="102">
        <v>0</v>
      </c>
      <c r="H31" s="102">
        <v>0</v>
      </c>
      <c r="I31" s="102">
        <v>0</v>
      </c>
      <c r="J31" s="64"/>
      <c r="K31" s="65"/>
      <c r="L31" s="64"/>
      <c r="M31" s="64"/>
      <c r="N31" s="66">
        <f t="shared" si="1"/>
        <v>0</v>
      </c>
      <c r="O31" s="66">
        <f t="shared" si="10"/>
        <v>0</v>
      </c>
      <c r="P31" s="125">
        <f t="shared" si="2"/>
        <v>0</v>
      </c>
      <c r="Q31" s="66">
        <f t="shared" si="0"/>
        <v>0</v>
      </c>
      <c r="R31" s="66">
        <f t="shared" si="3"/>
        <v>0</v>
      </c>
      <c r="S31" s="126">
        <f t="shared" si="4"/>
        <v>0</v>
      </c>
      <c r="T31" s="65">
        <f t="shared" si="11"/>
        <v>0</v>
      </c>
      <c r="U31" s="66">
        <f t="shared" si="5"/>
        <v>0</v>
      </c>
      <c r="V31" s="65">
        <f t="shared" si="6"/>
        <v>0</v>
      </c>
      <c r="W31" s="129">
        <f t="shared" si="7"/>
        <v>0</v>
      </c>
    </row>
    <row r="32" spans="1:23" ht="15">
      <c r="A32" s="198">
        <f>Detailed!$C$62</f>
        <v>0</v>
      </c>
      <c r="B32" s="225"/>
      <c r="C32" s="63" t="str">
        <f>Detailed!E62</f>
        <v>Please Select </v>
      </c>
      <c r="D32" s="56" t="str">
        <f>Detailed!F62</f>
        <v>Please Select</v>
      </c>
      <c r="E32" s="55">
        <f>Detailed!I62</f>
        <v>0</v>
      </c>
      <c r="F32" s="57">
        <f>Detailed!H62</f>
        <v>0</v>
      </c>
      <c r="G32" s="102">
        <v>0</v>
      </c>
      <c r="H32" s="102">
        <v>0</v>
      </c>
      <c r="I32" s="102">
        <v>0</v>
      </c>
      <c r="J32" s="64"/>
      <c r="K32" s="65"/>
      <c r="L32" s="64"/>
      <c r="M32" s="64"/>
      <c r="N32" s="66">
        <f t="shared" si="1"/>
        <v>0</v>
      </c>
      <c r="O32" s="66">
        <f t="shared" si="10"/>
        <v>0</v>
      </c>
      <c r="P32" s="125">
        <f t="shared" si="2"/>
        <v>0</v>
      </c>
      <c r="Q32" s="66">
        <f t="shared" si="0"/>
        <v>0</v>
      </c>
      <c r="R32" s="66">
        <f t="shared" si="3"/>
        <v>0</v>
      </c>
      <c r="S32" s="126">
        <f t="shared" si="4"/>
        <v>0</v>
      </c>
      <c r="T32" s="65">
        <f t="shared" si="11"/>
        <v>0</v>
      </c>
      <c r="U32" s="66">
        <f t="shared" si="5"/>
        <v>0</v>
      </c>
      <c r="V32" s="65">
        <f t="shared" si="6"/>
        <v>0</v>
      </c>
      <c r="W32" s="129">
        <f t="shared" si="7"/>
        <v>0</v>
      </c>
    </row>
    <row r="33" spans="1:23" ht="15">
      <c r="A33" s="198">
        <f>Detailed!$C$63</f>
        <v>0</v>
      </c>
      <c r="B33" s="225"/>
      <c r="C33" s="63" t="str">
        <f>Detailed!E63</f>
        <v>Please Select </v>
      </c>
      <c r="D33" s="56" t="str">
        <f>Detailed!F63</f>
        <v>Please Select</v>
      </c>
      <c r="E33" s="55">
        <f>Detailed!I63</f>
        <v>0</v>
      </c>
      <c r="F33" s="57">
        <f>Detailed!H63</f>
        <v>0</v>
      </c>
      <c r="G33" s="102">
        <v>0</v>
      </c>
      <c r="H33" s="102">
        <v>0</v>
      </c>
      <c r="I33" s="102">
        <v>0</v>
      </c>
      <c r="J33" s="64"/>
      <c r="K33" s="65"/>
      <c r="L33" s="64"/>
      <c r="M33" s="64"/>
      <c r="N33" s="66">
        <f t="shared" si="1"/>
        <v>0</v>
      </c>
      <c r="O33" s="66">
        <f t="shared" si="10"/>
        <v>0</v>
      </c>
      <c r="P33" s="125">
        <f t="shared" si="2"/>
        <v>0</v>
      </c>
      <c r="Q33" s="66">
        <f t="shared" si="0"/>
        <v>0</v>
      </c>
      <c r="R33" s="66">
        <f t="shared" si="3"/>
        <v>0</v>
      </c>
      <c r="S33" s="126">
        <f t="shared" si="4"/>
        <v>0</v>
      </c>
      <c r="T33" s="65">
        <f t="shared" si="11"/>
        <v>0</v>
      </c>
      <c r="U33" s="66">
        <f t="shared" si="5"/>
        <v>0</v>
      </c>
      <c r="V33" s="65">
        <f t="shared" si="6"/>
        <v>0</v>
      </c>
      <c r="W33" s="129">
        <f t="shared" si="7"/>
        <v>0</v>
      </c>
    </row>
    <row r="34" spans="1:23" ht="15">
      <c r="A34" s="198">
        <f>Detailed!$C$64</f>
        <v>0</v>
      </c>
      <c r="B34" s="225"/>
      <c r="C34" s="63" t="str">
        <f>Detailed!E64</f>
        <v>Please Select </v>
      </c>
      <c r="D34" s="56" t="str">
        <f>Detailed!F64</f>
        <v>Please Select</v>
      </c>
      <c r="E34" s="55">
        <f>Detailed!I64</f>
        <v>0</v>
      </c>
      <c r="F34" s="57">
        <f>Detailed!H64</f>
        <v>0</v>
      </c>
      <c r="G34" s="102">
        <v>0</v>
      </c>
      <c r="H34" s="102">
        <v>0</v>
      </c>
      <c r="I34" s="102">
        <v>0</v>
      </c>
      <c r="J34" s="64"/>
      <c r="K34" s="65"/>
      <c r="L34" s="64"/>
      <c r="M34" s="64"/>
      <c r="N34" s="66">
        <f t="shared" si="1"/>
        <v>0</v>
      </c>
      <c r="O34" s="66">
        <f t="shared" si="10"/>
        <v>0</v>
      </c>
      <c r="P34" s="125">
        <f t="shared" si="2"/>
        <v>0</v>
      </c>
      <c r="Q34" s="66">
        <f t="shared" si="0"/>
        <v>0</v>
      </c>
      <c r="R34" s="66">
        <f t="shared" si="3"/>
        <v>0</v>
      </c>
      <c r="S34" s="126">
        <f t="shared" si="4"/>
        <v>0</v>
      </c>
      <c r="T34" s="65">
        <f t="shared" si="11"/>
        <v>0</v>
      </c>
      <c r="U34" s="66">
        <f t="shared" si="5"/>
        <v>0</v>
      </c>
      <c r="V34" s="65">
        <f t="shared" si="6"/>
        <v>0</v>
      </c>
      <c r="W34" s="129">
        <f t="shared" si="7"/>
        <v>0</v>
      </c>
    </row>
    <row r="35" spans="1:23" ht="15">
      <c r="A35" s="198">
        <f>Detailed!$C$65</f>
        <v>0</v>
      </c>
      <c r="B35" s="225"/>
      <c r="C35" s="63" t="str">
        <f>Detailed!E65</f>
        <v>Please Select </v>
      </c>
      <c r="D35" s="56" t="str">
        <f>Detailed!F65</f>
        <v>Please Select</v>
      </c>
      <c r="E35" s="55">
        <f>Detailed!I65</f>
        <v>0</v>
      </c>
      <c r="F35" s="57">
        <f>Detailed!H65</f>
        <v>0</v>
      </c>
      <c r="G35" s="102">
        <v>0</v>
      </c>
      <c r="H35" s="102">
        <v>0</v>
      </c>
      <c r="I35" s="102">
        <v>0</v>
      </c>
      <c r="J35" s="64"/>
      <c r="K35" s="65"/>
      <c r="L35" s="64"/>
      <c r="M35" s="64"/>
      <c r="N35" s="66">
        <f t="shared" si="1"/>
        <v>0</v>
      </c>
      <c r="O35" s="66">
        <f t="shared" si="10"/>
        <v>0</v>
      </c>
      <c r="P35" s="125">
        <f t="shared" si="2"/>
        <v>0</v>
      </c>
      <c r="Q35" s="66">
        <f t="shared" si="0"/>
        <v>0</v>
      </c>
      <c r="R35" s="66">
        <f t="shared" si="3"/>
        <v>0</v>
      </c>
      <c r="S35" s="126">
        <f t="shared" si="4"/>
        <v>0</v>
      </c>
      <c r="T35" s="65">
        <f t="shared" si="11"/>
        <v>0</v>
      </c>
      <c r="U35" s="66">
        <f t="shared" si="5"/>
        <v>0</v>
      </c>
      <c r="V35" s="65">
        <f t="shared" si="6"/>
        <v>0</v>
      </c>
      <c r="W35" s="129">
        <f t="shared" si="7"/>
        <v>0</v>
      </c>
    </row>
    <row r="36" spans="1:23" ht="15">
      <c r="A36" s="198">
        <f>Detailed!$C$66</f>
        <v>0</v>
      </c>
      <c r="B36" s="225"/>
      <c r="C36" s="63" t="str">
        <f>Detailed!E66</f>
        <v>Please Select </v>
      </c>
      <c r="D36" s="56" t="str">
        <f>Detailed!F66</f>
        <v>Please Select</v>
      </c>
      <c r="E36" s="55">
        <f>Detailed!I66</f>
        <v>0</v>
      </c>
      <c r="F36" s="57">
        <f>Detailed!H66</f>
        <v>0</v>
      </c>
      <c r="G36" s="102">
        <v>0</v>
      </c>
      <c r="H36" s="102">
        <v>0</v>
      </c>
      <c r="I36" s="102">
        <v>0</v>
      </c>
      <c r="J36" s="64"/>
      <c r="K36" s="65"/>
      <c r="L36" s="64"/>
      <c r="M36" s="64"/>
      <c r="N36" s="66">
        <f t="shared" si="1"/>
        <v>0</v>
      </c>
      <c r="O36" s="66">
        <f t="shared" si="10"/>
        <v>0</v>
      </c>
      <c r="P36" s="125">
        <f t="shared" si="2"/>
        <v>0</v>
      </c>
      <c r="Q36" s="66">
        <f t="shared" si="0"/>
        <v>0</v>
      </c>
      <c r="R36" s="66">
        <f t="shared" si="3"/>
        <v>0</v>
      </c>
      <c r="S36" s="126">
        <f t="shared" si="4"/>
        <v>0</v>
      </c>
      <c r="T36" s="65">
        <f t="shared" si="11"/>
        <v>0</v>
      </c>
      <c r="U36" s="66">
        <f t="shared" si="5"/>
        <v>0</v>
      </c>
      <c r="V36" s="65">
        <f t="shared" si="6"/>
        <v>0</v>
      </c>
      <c r="W36" s="129">
        <f t="shared" si="7"/>
        <v>0</v>
      </c>
    </row>
    <row r="37" spans="1:23" ht="15">
      <c r="A37" s="198">
        <f>Detailed!$C$67</f>
        <v>0</v>
      </c>
      <c r="B37" s="225"/>
      <c r="C37" s="63" t="str">
        <f>Detailed!E67</f>
        <v>Please Select </v>
      </c>
      <c r="D37" s="56" t="str">
        <f>Detailed!F67</f>
        <v>Please Select</v>
      </c>
      <c r="E37" s="55">
        <f>Detailed!I67</f>
        <v>0</v>
      </c>
      <c r="F37" s="57">
        <f>Detailed!H67</f>
        <v>0</v>
      </c>
      <c r="G37" s="102">
        <v>0</v>
      </c>
      <c r="H37" s="102">
        <v>0</v>
      </c>
      <c r="I37" s="102">
        <v>0</v>
      </c>
      <c r="J37" s="64"/>
      <c r="K37" s="65"/>
      <c r="L37" s="64"/>
      <c r="M37" s="64"/>
      <c r="N37" s="66">
        <f t="shared" si="1"/>
        <v>0</v>
      </c>
      <c r="O37" s="66">
        <f t="shared" si="10"/>
        <v>0</v>
      </c>
      <c r="P37" s="125">
        <f t="shared" si="2"/>
        <v>0</v>
      </c>
      <c r="Q37" s="66">
        <f t="shared" si="0"/>
        <v>0</v>
      </c>
      <c r="R37" s="66">
        <f t="shared" si="3"/>
        <v>0</v>
      </c>
      <c r="S37" s="126">
        <f t="shared" si="4"/>
        <v>0</v>
      </c>
      <c r="T37" s="65">
        <f t="shared" si="11"/>
        <v>0</v>
      </c>
      <c r="U37" s="66">
        <f t="shared" si="5"/>
        <v>0</v>
      </c>
      <c r="V37" s="65">
        <f t="shared" si="6"/>
        <v>0</v>
      </c>
      <c r="W37" s="129">
        <f t="shared" si="7"/>
        <v>0</v>
      </c>
    </row>
    <row r="38" spans="1:23" ht="15">
      <c r="A38" s="89"/>
      <c r="B38" s="90">
        <f>Detailed!D65</f>
        <v>0</v>
      </c>
      <c r="C38" s="67"/>
      <c r="D38" s="68"/>
      <c r="E38" s="69"/>
      <c r="F38" s="70"/>
      <c r="G38" s="102">
        <v>0</v>
      </c>
      <c r="H38" s="102">
        <v>0</v>
      </c>
      <c r="I38" s="102">
        <v>0</v>
      </c>
      <c r="J38" s="64"/>
      <c r="K38" s="65"/>
      <c r="L38" s="64"/>
      <c r="M38" s="64"/>
      <c r="N38" s="66">
        <f t="shared" si="1"/>
        <v>0</v>
      </c>
      <c r="O38" s="66">
        <f t="shared" si="10"/>
        <v>0</v>
      </c>
      <c r="P38" s="125">
        <f t="shared" si="2"/>
        <v>0</v>
      </c>
      <c r="Q38" s="66">
        <f t="shared" si="0"/>
        <v>0</v>
      </c>
      <c r="R38" s="66">
        <f t="shared" si="3"/>
        <v>0</v>
      </c>
      <c r="S38" s="126">
        <f t="shared" si="4"/>
        <v>0</v>
      </c>
      <c r="T38" s="65">
        <f t="shared" si="11"/>
        <v>0</v>
      </c>
      <c r="U38" s="66">
        <f t="shared" si="5"/>
        <v>0</v>
      </c>
      <c r="V38" s="65">
        <f t="shared" si="6"/>
        <v>0</v>
      </c>
      <c r="W38" s="129">
        <f t="shared" si="7"/>
        <v>0</v>
      </c>
    </row>
    <row r="39" spans="1:23" ht="15">
      <c r="A39" s="207">
        <v>0</v>
      </c>
      <c r="B39" s="208"/>
      <c r="C39" s="67"/>
      <c r="D39" s="68"/>
      <c r="E39" s="69"/>
      <c r="F39" s="70"/>
      <c r="G39" s="102">
        <v>0</v>
      </c>
      <c r="H39" s="102">
        <v>0</v>
      </c>
      <c r="I39" s="102">
        <v>0</v>
      </c>
      <c r="J39" s="64"/>
      <c r="K39" s="65"/>
      <c r="L39" s="64"/>
      <c r="M39" s="64"/>
      <c r="N39" s="66">
        <f t="shared" si="1"/>
        <v>0</v>
      </c>
      <c r="O39" s="66">
        <f t="shared" si="10"/>
        <v>0</v>
      </c>
      <c r="P39" s="125">
        <f t="shared" si="2"/>
        <v>0</v>
      </c>
      <c r="Q39" s="66">
        <f t="shared" si="0"/>
        <v>0</v>
      </c>
      <c r="R39" s="66">
        <f t="shared" si="3"/>
        <v>0</v>
      </c>
      <c r="S39" s="126">
        <f t="shared" si="4"/>
        <v>0</v>
      </c>
      <c r="T39" s="65">
        <f t="shared" si="11"/>
        <v>0</v>
      </c>
      <c r="U39" s="66">
        <f t="shared" si="5"/>
        <v>0</v>
      </c>
      <c r="V39" s="65">
        <f t="shared" si="6"/>
        <v>0</v>
      </c>
      <c r="W39" s="129">
        <f t="shared" si="7"/>
        <v>0</v>
      </c>
    </row>
    <row r="40" spans="1:23" ht="15">
      <c r="A40" s="196"/>
      <c r="B40" s="197"/>
      <c r="C40" s="63"/>
      <c r="D40" s="56"/>
      <c r="E40" s="71">
        <f>Detailed!I67</f>
        <v>0</v>
      </c>
      <c r="F40" s="57">
        <f>SUM(F12:F39)</f>
        <v>0</v>
      </c>
      <c r="G40" s="72"/>
      <c r="H40" s="57"/>
      <c r="I40" s="57"/>
      <c r="J40" s="29"/>
      <c r="K40" s="72"/>
      <c r="L40" s="71" t="s">
        <v>23</v>
      </c>
      <c r="M40" s="71"/>
      <c r="N40" s="71"/>
      <c r="O40" s="66"/>
      <c r="P40" s="126">
        <f>SUM(P12:P39)</f>
        <v>0</v>
      </c>
      <c r="Q40" s="65"/>
      <c r="R40" s="125" t="e">
        <f t="shared" si="3"/>
        <v>#VALUE!</v>
      </c>
      <c r="S40" s="126">
        <f>SUM(S12:S39)</f>
        <v>0</v>
      </c>
      <c r="T40" s="65">
        <f>SUM(T12:T39)</f>
        <v>0</v>
      </c>
      <c r="U40" s="65"/>
      <c r="V40" s="65">
        <f>SUM(V12:V39)</f>
        <v>0</v>
      </c>
      <c r="W40" s="126">
        <f>SUM(W12:W39)</f>
        <v>0</v>
      </c>
    </row>
    <row r="41" spans="1:23" ht="15">
      <c r="A41" s="73"/>
      <c r="B41" s="73"/>
      <c r="C41" s="73"/>
      <c r="D41" s="59"/>
      <c r="E41" s="74"/>
      <c r="F41" s="59"/>
      <c r="G41" s="59"/>
      <c r="H41" s="59"/>
      <c r="I41" s="75"/>
      <c r="J41" s="75"/>
      <c r="K41" s="75"/>
      <c r="L41" s="74"/>
      <c r="M41" s="74"/>
      <c r="N41" s="74"/>
      <c r="O41" s="75"/>
      <c r="P41" s="75"/>
      <c r="Q41" s="75"/>
      <c r="R41" s="75"/>
      <c r="S41" s="76"/>
      <c r="T41" s="76"/>
      <c r="U41" s="76"/>
      <c r="V41" s="76"/>
      <c r="W41" s="76"/>
    </row>
    <row r="42" spans="1:23" ht="15">
      <c r="A42" s="1"/>
      <c r="D42" s="1"/>
      <c r="E42" s="1"/>
      <c r="J42" s="1" t="s">
        <v>93</v>
      </c>
      <c r="K42" s="1"/>
      <c r="L42" s="1"/>
      <c r="M42" s="1"/>
      <c r="N42" s="1"/>
      <c r="O42" s="30">
        <f>SUM(O40:O41)+(O40*5%)</f>
        <v>0</v>
      </c>
      <c r="P42" s="30">
        <f>SUM(P40:P41)+(P40*5%)</f>
        <v>0</v>
      </c>
      <c r="Q42" s="30"/>
      <c r="R42" s="30"/>
      <c r="S42" s="30">
        <f>SUM(S40:S41)+(S40*5%)</f>
        <v>0</v>
      </c>
      <c r="T42" s="30">
        <f>SUM(T40:T41)</f>
        <v>0</v>
      </c>
      <c r="U42" s="30"/>
      <c r="V42" s="30">
        <f>SUM(V40:V41)+(V40*5%)</f>
        <v>0</v>
      </c>
      <c r="W42" s="30">
        <f>SUM(W40:W41)+(W40*5%)</f>
        <v>0</v>
      </c>
    </row>
    <row r="43" spans="1:23" ht="15">
      <c r="A43" s="1"/>
      <c r="B43" s="1"/>
      <c r="C43" s="1"/>
      <c r="D43" s="77"/>
      <c r="J43" s="1"/>
      <c r="K43" s="1"/>
      <c r="L43" s="1"/>
      <c r="M43" s="1"/>
      <c r="N43" s="1"/>
      <c r="O43" s="40">
        <v>0</v>
      </c>
      <c r="P43" s="40"/>
      <c r="Q43" s="40"/>
      <c r="R43" s="40"/>
      <c r="S43" s="40"/>
      <c r="T43" s="40">
        <v>0.1</v>
      </c>
      <c r="U43" s="40"/>
      <c r="V43" s="40">
        <v>0</v>
      </c>
      <c r="W43" s="40"/>
    </row>
    <row r="44" spans="1:23" ht="15">
      <c r="A44" s="47" t="s">
        <v>96</v>
      </c>
      <c r="B44" s="47"/>
      <c r="C44" s="47"/>
      <c r="O44" s="28">
        <f>O42-(O42*O43)</f>
        <v>0</v>
      </c>
      <c r="P44" s="28">
        <f>P42-(P42*P43)</f>
        <v>0</v>
      </c>
      <c r="Q44" s="28"/>
      <c r="R44" s="28"/>
      <c r="S44" s="28">
        <f>S42-(S42*S43)</f>
        <v>0</v>
      </c>
      <c r="T44" s="28">
        <f>T42-(T42*T43)</f>
        <v>0</v>
      </c>
      <c r="U44" s="28"/>
      <c r="V44" s="28">
        <f>V42-(V42*V43)</f>
        <v>0</v>
      </c>
      <c r="W44" s="28">
        <f>W42-(W42*W43)</f>
        <v>0</v>
      </c>
    </row>
    <row r="45" spans="2:3" ht="15">
      <c r="B45" s="1"/>
      <c r="C45" s="1"/>
    </row>
    <row r="46" spans="1:11" ht="15">
      <c r="A46" s="1"/>
      <c r="I46" s="1"/>
      <c r="J46" s="5"/>
      <c r="K46" s="5"/>
    </row>
    <row r="47" spans="1:2" ht="15">
      <c r="A47" s="1"/>
      <c r="B47" s="34"/>
    </row>
    <row r="48" spans="1:5" ht="26.25">
      <c r="A48" s="43" t="s">
        <v>2</v>
      </c>
      <c r="E48" s="6" t="str">
        <f>IF(D51&lt;315,"315",D51)</f>
        <v>315</v>
      </c>
    </row>
    <row r="50" spans="1:7" ht="14.25">
      <c r="A50" s="1" t="s">
        <v>3</v>
      </c>
      <c r="D50" s="4"/>
      <c r="E50" s="4"/>
      <c r="F50" s="4"/>
      <c r="G50" s="4"/>
    </row>
    <row r="51" spans="1:9" ht="14.25">
      <c r="A51" s="57">
        <f>$F$40</f>
        <v>0</v>
      </c>
      <c r="B51" s="8"/>
      <c r="C51" s="79">
        <v>0.94</v>
      </c>
      <c r="D51" s="77">
        <f>A51*C51/100</f>
        <v>0</v>
      </c>
      <c r="F51" s="7" t="s">
        <v>8</v>
      </c>
      <c r="I51" s="77">
        <f>($E$48)+(E48/100*5)</f>
        <v>330.75</v>
      </c>
    </row>
    <row r="52" spans="2:9" ht="14.25">
      <c r="B52" s="78"/>
      <c r="D52" s="77"/>
      <c r="I52" s="77"/>
    </row>
    <row r="53" spans="2:9" ht="14.25">
      <c r="B53" s="78"/>
      <c r="D53" s="77"/>
      <c r="I53" s="77"/>
    </row>
    <row r="54" spans="1:9" ht="25.5">
      <c r="A54" s="43" t="s">
        <v>4</v>
      </c>
      <c r="B54" s="78"/>
      <c r="D54" s="77"/>
      <c r="I54" s="77"/>
    </row>
    <row r="55" spans="1:10" ht="14.25">
      <c r="A55" s="205" t="s">
        <v>7</v>
      </c>
      <c r="B55" s="206"/>
      <c r="C55" s="206"/>
      <c r="D55" s="77">
        <v>498.75</v>
      </c>
      <c r="E55" s="77"/>
      <c r="F55" s="79">
        <v>0</v>
      </c>
      <c r="G55" s="79"/>
      <c r="I55" s="77">
        <f>F55*D55</f>
        <v>0</v>
      </c>
      <c r="J55" s="1" t="s">
        <v>95</v>
      </c>
    </row>
    <row r="56" spans="3:8" ht="14.25">
      <c r="C56" s="4"/>
      <c r="F56" s="80" t="s">
        <v>6</v>
      </c>
      <c r="G56" s="80"/>
      <c r="H56" s="4"/>
    </row>
    <row r="57" spans="3:9" ht="14.25">
      <c r="C57" s="7" t="s">
        <v>5</v>
      </c>
      <c r="D57" s="77">
        <v>131.25</v>
      </c>
      <c r="E57" s="77"/>
      <c r="F57" s="79">
        <v>0</v>
      </c>
      <c r="G57" s="79"/>
      <c r="I57" s="77">
        <f>F57*D57</f>
        <v>0</v>
      </c>
    </row>
    <row r="58" spans="8:9" ht="14.25">
      <c r="H58" s="19" t="s">
        <v>23</v>
      </c>
      <c r="I58" s="33">
        <f>SUM(I51:I57)</f>
        <v>330.75</v>
      </c>
    </row>
    <row r="59" ht="14.25">
      <c r="H59" s="81"/>
    </row>
    <row r="60" spans="4:14" ht="14.25">
      <c r="D60" s="1"/>
      <c r="I60" s="34"/>
      <c r="J60" s="8"/>
      <c r="L60" s="34"/>
      <c r="M60" s="34"/>
      <c r="N60" s="34"/>
    </row>
    <row r="61" spans="4:14" ht="15" thickBot="1">
      <c r="D61" s="1"/>
      <c r="I61" s="82"/>
      <c r="J61" s="8"/>
      <c r="K61" s="1" t="s">
        <v>106</v>
      </c>
      <c r="L61" s="82"/>
      <c r="M61" s="82"/>
      <c r="N61" s="82"/>
    </row>
    <row r="62" spans="1:14" ht="15" thickTop="1">
      <c r="A62" s="1"/>
      <c r="D62" s="1"/>
      <c r="F62" s="103"/>
      <c r="G62" s="104"/>
      <c r="H62" s="104"/>
      <c r="I62" s="105"/>
      <c r="J62" s="106"/>
      <c r="K62" s="104"/>
      <c r="L62" s="107" t="s">
        <v>9</v>
      </c>
      <c r="N62" s="35"/>
    </row>
    <row r="63" spans="6:14" ht="14.25">
      <c r="F63" s="108" t="s">
        <v>102</v>
      </c>
      <c r="G63" s="85"/>
      <c r="H63" s="85"/>
      <c r="I63" s="109"/>
      <c r="J63" s="110">
        <f>$I$58</f>
        <v>330.75</v>
      </c>
      <c r="K63" s="86">
        <v>30</v>
      </c>
      <c r="L63" s="111">
        <f>SUM(J63:K63)</f>
        <v>360.75</v>
      </c>
      <c r="N63" s="8"/>
    </row>
    <row r="64" spans="6:14" ht="14.25">
      <c r="F64" s="108"/>
      <c r="G64" s="85"/>
      <c r="H64" s="85"/>
      <c r="I64" s="109"/>
      <c r="J64" s="110"/>
      <c r="K64" s="86"/>
      <c r="L64" s="111"/>
      <c r="N64" s="8"/>
    </row>
    <row r="65" spans="6:12" ht="14.25">
      <c r="F65" s="108" t="s">
        <v>103</v>
      </c>
      <c r="G65" s="85"/>
      <c r="H65" s="85"/>
      <c r="I65" s="85"/>
      <c r="J65" s="85"/>
      <c r="K65" s="113"/>
      <c r="L65" s="114"/>
    </row>
    <row r="66" spans="1:12" ht="14.25">
      <c r="A66" s="46" t="s">
        <v>24</v>
      </c>
      <c r="B66" s="14"/>
      <c r="C66" s="15">
        <f>'Wrightway - Petrona'!$F$18</f>
        <v>290.94</v>
      </c>
      <c r="D66" s="7" t="s">
        <v>61</v>
      </c>
      <c r="F66" s="115" t="s">
        <v>9</v>
      </c>
      <c r="G66" s="36"/>
      <c r="H66" s="83" t="s">
        <v>88</v>
      </c>
      <c r="I66" s="83" t="s">
        <v>89</v>
      </c>
      <c r="J66" s="41">
        <f>P44+I58</f>
        <v>330.75</v>
      </c>
      <c r="K66" s="84">
        <v>30</v>
      </c>
      <c r="L66" s="116">
        <f>SUM(J66:K66)</f>
        <v>360.75</v>
      </c>
    </row>
    <row r="67" spans="1:12" ht="14.25">
      <c r="A67" s="46" t="s">
        <v>25</v>
      </c>
      <c r="B67" s="14"/>
      <c r="C67" s="15">
        <f>'Wrightway - Petrona'!$F$33</f>
        <v>285.6</v>
      </c>
      <c r="D67" s="7" t="s">
        <v>61</v>
      </c>
      <c r="E67" s="8"/>
      <c r="F67" s="112" t="s">
        <v>9</v>
      </c>
      <c r="G67" s="37"/>
      <c r="H67" s="85" t="s">
        <v>90</v>
      </c>
      <c r="I67" s="85" t="s">
        <v>89</v>
      </c>
      <c r="J67" s="42">
        <f>S44+I58</f>
        <v>330.75</v>
      </c>
      <c r="K67" s="86">
        <v>30</v>
      </c>
      <c r="L67" s="111">
        <f>SUM(J67:K67)</f>
        <v>360.75</v>
      </c>
    </row>
    <row r="68" spans="4:14" ht="15" thickBot="1">
      <c r="D68" s="8"/>
      <c r="E68" s="8"/>
      <c r="F68" s="117" t="s">
        <v>9</v>
      </c>
      <c r="G68" s="118"/>
      <c r="H68" s="119" t="s">
        <v>91</v>
      </c>
      <c r="I68" s="119" t="s">
        <v>89</v>
      </c>
      <c r="J68" s="120">
        <f>W44+I58</f>
        <v>330.75</v>
      </c>
      <c r="K68" s="121">
        <v>30</v>
      </c>
      <c r="L68" s="122">
        <f>SUM(J68:K68)</f>
        <v>360.75</v>
      </c>
      <c r="N68" s="77"/>
    </row>
    <row r="69" spans="1:5" ht="15" thickTop="1">
      <c r="A69" s="45"/>
      <c r="B69" s="45"/>
      <c r="C69" s="97"/>
      <c r="D69" s="98" t="e">
        <f>#REF!/100*B72</f>
        <v>#REF!</v>
      </c>
      <c r="E69" s="8"/>
    </row>
    <row r="70" spans="1:5" ht="15" thickBot="1">
      <c r="A70" s="19" t="s">
        <v>10</v>
      </c>
      <c r="B70" s="8"/>
      <c r="C70" s="99"/>
      <c r="D70" s="35" t="s">
        <v>100</v>
      </c>
      <c r="E70" s="8"/>
    </row>
    <row r="71" spans="1:8" ht="29.25" customHeight="1">
      <c r="A71" s="19"/>
      <c r="B71" s="8" t="s">
        <v>11</v>
      </c>
      <c r="C71" s="99"/>
      <c r="D71" s="99"/>
      <c r="E71" s="8"/>
      <c r="F71" s="100" t="s">
        <v>97</v>
      </c>
      <c r="G71" s="200" t="s">
        <v>99</v>
      </c>
      <c r="H71" s="202" t="s">
        <v>101</v>
      </c>
    </row>
    <row r="72" spans="1:8" ht="29.25" thickBot="1">
      <c r="A72" s="8" t="s">
        <v>12</v>
      </c>
      <c r="B72" s="8">
        <v>10</v>
      </c>
      <c r="C72" s="99"/>
      <c r="D72" s="8"/>
      <c r="F72" s="130" t="s">
        <v>98</v>
      </c>
      <c r="G72" s="201"/>
      <c r="H72" s="203"/>
    </row>
    <row r="73" spans="1:8" ht="14.25">
      <c r="A73" s="8" t="s">
        <v>13</v>
      </c>
      <c r="B73" s="8">
        <v>5</v>
      </c>
      <c r="C73" s="99">
        <v>0</v>
      </c>
      <c r="D73" s="99"/>
      <c r="E73" s="8"/>
      <c r="F73" s="92">
        <v>0</v>
      </c>
      <c r="G73" s="93">
        <v>0</v>
      </c>
      <c r="H73" s="94">
        <v>0</v>
      </c>
    </row>
    <row r="74" spans="1:8" ht="14.25">
      <c r="A74" s="8" t="s">
        <v>4</v>
      </c>
      <c r="B74" s="8"/>
      <c r="C74" s="8"/>
      <c r="D74" s="8"/>
      <c r="E74" s="8"/>
      <c r="F74" s="92">
        <v>1</v>
      </c>
      <c r="G74" s="93">
        <v>0.1</v>
      </c>
      <c r="H74" s="94">
        <v>0.05</v>
      </c>
    </row>
    <row r="75" spans="1:8" ht="14.25">
      <c r="A75" s="8"/>
      <c r="B75" s="8"/>
      <c r="C75" s="8"/>
      <c r="D75" s="8"/>
      <c r="E75" s="8"/>
      <c r="F75" s="92">
        <v>2</v>
      </c>
      <c r="G75" s="93">
        <v>0.15</v>
      </c>
      <c r="H75" s="94">
        <v>0.1</v>
      </c>
    </row>
    <row r="76" spans="1:8" ht="14.25">
      <c r="A76" s="8"/>
      <c r="B76" s="8"/>
      <c r="C76" s="8"/>
      <c r="D76" s="10"/>
      <c r="E76" s="10"/>
      <c r="F76" s="92">
        <v>3</v>
      </c>
      <c r="G76" s="93">
        <v>0.2</v>
      </c>
      <c r="H76" s="94">
        <v>0.15</v>
      </c>
    </row>
    <row r="77" spans="4:8" ht="14.25">
      <c r="D77" s="10"/>
      <c r="E77" s="10"/>
      <c r="F77" s="92">
        <v>4</v>
      </c>
      <c r="G77" s="93">
        <v>0.25</v>
      </c>
      <c r="H77" s="94">
        <v>0.2</v>
      </c>
    </row>
    <row r="78" spans="1:8" ht="15" thickBot="1">
      <c r="A78" s="8"/>
      <c r="B78" s="8"/>
      <c r="C78" s="8"/>
      <c r="D78" s="8"/>
      <c r="E78" s="8"/>
      <c r="F78" s="91">
        <v>5</v>
      </c>
      <c r="G78" s="95">
        <v>0.3</v>
      </c>
      <c r="H78" s="96">
        <v>0.3</v>
      </c>
    </row>
    <row r="79" spans="1:9" ht="14.25">
      <c r="A79" s="8"/>
      <c r="B79" s="9"/>
      <c r="C79" s="8"/>
      <c r="D79" s="8"/>
      <c r="E79" s="8"/>
      <c r="I79" s="87"/>
    </row>
    <row r="80" spans="1:5" ht="14.25">
      <c r="A80" s="8"/>
      <c r="B80" s="9"/>
      <c r="C80" s="8"/>
      <c r="D80" s="10"/>
      <c r="E80" s="10"/>
    </row>
    <row r="81" spans="1:5" ht="14.25">
      <c r="A81" s="8"/>
      <c r="B81" s="8"/>
      <c r="C81" s="8"/>
      <c r="D81" s="10"/>
      <c r="E81" s="10"/>
    </row>
    <row r="82" spans="1:5" ht="14.25">
      <c r="A82" s="8"/>
      <c r="B82" s="8"/>
      <c r="C82" s="8"/>
      <c r="D82" s="10"/>
      <c r="E82" s="10"/>
    </row>
    <row r="83" spans="1:5" ht="14.25">
      <c r="A83" s="8"/>
      <c r="B83" s="9"/>
      <c r="C83" s="8"/>
      <c r="D83" s="8"/>
      <c r="E83" s="8"/>
    </row>
    <row r="84" spans="1:3" ht="14.25">
      <c r="A84" s="8"/>
      <c r="B84" s="9"/>
      <c r="C84" s="8"/>
    </row>
    <row r="85" spans="1:9" ht="14.25">
      <c r="A85" s="8"/>
      <c r="B85" s="9"/>
      <c r="C85" s="8"/>
      <c r="I85" s="87"/>
    </row>
    <row r="86" spans="1:3" ht="14.25">
      <c r="A86" s="8"/>
      <c r="B86" s="8"/>
      <c r="C86" s="8"/>
    </row>
  </sheetData>
  <sheetProtection/>
  <mergeCells count="33">
    <mergeCell ref="A13:B13"/>
    <mergeCell ref="A14:B14"/>
    <mergeCell ref="A24:B24"/>
    <mergeCell ref="A25:B25"/>
    <mergeCell ref="A20:B20"/>
    <mergeCell ref="A11:B11"/>
    <mergeCell ref="A12:B12"/>
    <mergeCell ref="A26:B26"/>
    <mergeCell ref="A27:B27"/>
    <mergeCell ref="A17:B17"/>
    <mergeCell ref="A18:B18"/>
    <mergeCell ref="A19:B19"/>
    <mergeCell ref="A23:B23"/>
    <mergeCell ref="G71:G72"/>
    <mergeCell ref="H71:H72"/>
    <mergeCell ref="B3:H3"/>
    <mergeCell ref="A55:C55"/>
    <mergeCell ref="A36:B36"/>
    <mergeCell ref="A37:B37"/>
    <mergeCell ref="A39:B39"/>
    <mergeCell ref="A21:B21"/>
    <mergeCell ref="A22:B22"/>
    <mergeCell ref="A15:B15"/>
    <mergeCell ref="A40:B40"/>
    <mergeCell ref="A31:B31"/>
    <mergeCell ref="A32:B32"/>
    <mergeCell ref="A16:B16"/>
    <mergeCell ref="A33:B33"/>
    <mergeCell ref="A34:B34"/>
    <mergeCell ref="A30:B30"/>
    <mergeCell ref="A35:B35"/>
    <mergeCell ref="A28:B28"/>
    <mergeCell ref="A29:B29"/>
  </mergeCells>
  <dataValidations count="7">
    <dataValidation type="list" allowBlank="1" showInputMessage="1" showErrorMessage="1" sqref="G38:G39">
      <formula1>"0,399,279,798,1196,1595"</formula1>
    </dataValidation>
    <dataValidation type="list" allowBlank="1" showInputMessage="1" showErrorMessage="1" sqref="H38:H39">
      <formula1>"0,456,319,912,1367,1823,"</formula1>
    </dataValidation>
    <dataValidation type="list" allowBlank="1" showInputMessage="1" showErrorMessage="1" sqref="I38:I39">
      <formula1>"0,541,382,1083,1624,2165"</formula1>
    </dataValidation>
    <dataValidation type="list" allowBlank="1" showInputMessage="1" showErrorMessage="1" sqref="D12:D39">
      <formula1>",Tracked, Wheeled"</formula1>
    </dataValidation>
    <dataValidation type="list" allowBlank="1" showInputMessage="1" showErrorMessage="1" sqref="G12:G37">
      <formula1>"0,399,279"</formula1>
    </dataValidation>
    <dataValidation type="list" allowBlank="1" showInputMessage="1" showErrorMessage="1" sqref="H12:H37">
      <formula1>"0,456,319"</formula1>
    </dataValidation>
    <dataValidation type="list" allowBlank="1" showInputMessage="1" showErrorMessage="1" sqref="I12:I37">
      <formula1>"0,541,382"</formula1>
    </dataValidation>
  </dataValidations>
  <printOptions/>
  <pageMargins left="0.7" right="0.7" top="0.75" bottom="0.75" header="0.3" footer="0.3"/>
  <pageSetup horizontalDpi="600" verticalDpi="600" orientation="landscape" paperSize="9" scale="42" r:id="rId4"/>
  <rowBreaks count="1" manualBreakCount="1">
    <brk id="6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6"/>
  <sheetViews>
    <sheetView zoomScalePageLayoutView="0" workbookViewId="0" topLeftCell="A1">
      <selection activeCell="F4" sqref="A1:G13"/>
    </sheetView>
  </sheetViews>
  <sheetFormatPr defaultColWidth="27.140625" defaultRowHeight="15"/>
  <cols>
    <col min="1" max="1" width="49.00390625" style="0" customWidth="1"/>
    <col min="2" max="2" width="8.00390625" style="0" hidden="1" customWidth="1"/>
    <col min="3" max="3" width="13.57421875" style="0" hidden="1" customWidth="1"/>
    <col min="4" max="4" width="27.421875" style="0" customWidth="1"/>
    <col min="5" max="5" width="10.140625" style="0" hidden="1" customWidth="1"/>
  </cols>
  <sheetData>
    <row r="1" spans="1:7" ht="17.25">
      <c r="A1" s="7"/>
      <c r="B1" s="7"/>
      <c r="C1" s="7"/>
      <c r="D1" s="7"/>
      <c r="E1" s="7"/>
      <c r="F1" s="7"/>
      <c r="G1" s="88">
        <f>Detailed!$E$26</f>
        <v>0</v>
      </c>
    </row>
    <row r="2" spans="1:7" ht="14.25">
      <c r="A2" s="7"/>
      <c r="B2" s="7"/>
      <c r="C2" s="7"/>
      <c r="D2" s="7" t="s">
        <v>14</v>
      </c>
      <c r="E2" s="7"/>
      <c r="F2" s="7"/>
      <c r="G2" s="7"/>
    </row>
    <row r="3" spans="1:7" ht="14.25">
      <c r="A3" s="7" t="s">
        <v>26</v>
      </c>
      <c r="B3" s="7">
        <v>12.12</v>
      </c>
      <c r="C3" s="7">
        <f>B3/5*100</f>
        <v>242.4</v>
      </c>
      <c r="D3" s="79">
        <v>0</v>
      </c>
      <c r="E3" s="79"/>
      <c r="F3" s="77">
        <f>D3*C3</f>
        <v>0</v>
      </c>
      <c r="G3" s="7"/>
    </row>
    <row r="4" spans="1:7" ht="14.25">
      <c r="A4" s="7" t="s">
        <v>27</v>
      </c>
      <c r="B4" s="7"/>
      <c r="C4" s="7">
        <v>290.94</v>
      </c>
      <c r="D4" s="79">
        <v>1</v>
      </c>
      <c r="E4" s="79"/>
      <c r="F4" s="77">
        <f>D4*C4</f>
        <v>290.94</v>
      </c>
      <c r="G4" s="7"/>
    </row>
    <row r="5" spans="1:7" ht="14.25">
      <c r="A5" s="7" t="s">
        <v>15</v>
      </c>
      <c r="B5" s="7">
        <v>7.31</v>
      </c>
      <c r="C5" s="7">
        <f aca="true" t="shared" si="0" ref="C5:C11">B5/5*100</f>
        <v>146.2</v>
      </c>
      <c r="D5" s="79">
        <v>0</v>
      </c>
      <c r="E5" s="79"/>
      <c r="F5" s="77">
        <f aca="true" t="shared" si="1" ref="F5:F15">D5*C5</f>
        <v>0</v>
      </c>
      <c r="G5" s="7"/>
    </row>
    <row r="6" spans="1:7" ht="14.25">
      <c r="A6" s="7" t="s">
        <v>16</v>
      </c>
      <c r="B6" s="7">
        <v>8.78</v>
      </c>
      <c r="C6" s="7">
        <f t="shared" si="0"/>
        <v>175.59999999999997</v>
      </c>
      <c r="D6" s="79">
        <v>0</v>
      </c>
      <c r="E6" s="79"/>
      <c r="F6" s="77">
        <f t="shared" si="1"/>
        <v>0</v>
      </c>
      <c r="G6" s="7"/>
    </row>
    <row r="7" spans="1:7" ht="14.25">
      <c r="A7" s="7" t="s">
        <v>17</v>
      </c>
      <c r="B7" s="7">
        <v>10.24</v>
      </c>
      <c r="C7" s="7">
        <f t="shared" si="0"/>
        <v>204.8</v>
      </c>
      <c r="D7" s="79">
        <v>0</v>
      </c>
      <c r="E7" s="79"/>
      <c r="F7" s="77">
        <f t="shared" si="1"/>
        <v>0</v>
      </c>
      <c r="G7" s="7"/>
    </row>
    <row r="8" spans="1:7" ht="14.25">
      <c r="A8" s="7" t="s">
        <v>18</v>
      </c>
      <c r="B8" s="7">
        <v>16.09</v>
      </c>
      <c r="C8" s="7">
        <f t="shared" si="0"/>
        <v>321.8</v>
      </c>
      <c r="D8" s="79">
        <v>0</v>
      </c>
      <c r="E8" s="79"/>
      <c r="F8" s="77">
        <f t="shared" si="1"/>
        <v>0</v>
      </c>
      <c r="G8" s="7"/>
    </row>
    <row r="9" spans="1:7" ht="14.25">
      <c r="A9" s="7" t="s">
        <v>28</v>
      </c>
      <c r="B9" s="7">
        <v>6.5</v>
      </c>
      <c r="C9" s="7">
        <v>150</v>
      </c>
      <c r="D9" s="79">
        <v>0</v>
      </c>
      <c r="E9" s="79"/>
      <c r="F9" s="77">
        <f t="shared" si="1"/>
        <v>0</v>
      </c>
      <c r="G9" s="7"/>
    </row>
    <row r="10" spans="1:7" ht="14.25">
      <c r="A10" s="7" t="s">
        <v>19</v>
      </c>
      <c r="B10" s="7">
        <v>11.7</v>
      </c>
      <c r="C10" s="7">
        <f t="shared" si="0"/>
        <v>234</v>
      </c>
      <c r="D10" s="79">
        <v>0</v>
      </c>
      <c r="E10" s="79"/>
      <c r="F10" s="77">
        <f t="shared" si="1"/>
        <v>0</v>
      </c>
      <c r="G10" s="7"/>
    </row>
    <row r="11" spans="1:7" ht="14.25">
      <c r="A11" s="7" t="s">
        <v>20</v>
      </c>
      <c r="B11" s="7">
        <v>1.63</v>
      </c>
      <c r="C11" s="7">
        <f t="shared" si="0"/>
        <v>32.599999999999994</v>
      </c>
      <c r="D11" s="79">
        <v>0</v>
      </c>
      <c r="E11" s="79"/>
      <c r="F11" s="77">
        <f t="shared" si="1"/>
        <v>0</v>
      </c>
      <c r="G11" s="7"/>
    </row>
    <row r="12" spans="1:7" ht="14.25">
      <c r="A12" s="7" t="s">
        <v>29</v>
      </c>
      <c r="B12" s="7">
        <v>19.31</v>
      </c>
      <c r="C12" s="7">
        <v>386.1</v>
      </c>
      <c r="D12" s="79">
        <v>0</v>
      </c>
      <c r="E12" s="77" t="e">
        <f>IFE12</f>
        <v>#NAME?</v>
      </c>
      <c r="F12" s="77">
        <f t="shared" si="1"/>
        <v>0</v>
      </c>
      <c r="G12" s="7"/>
    </row>
    <row r="13" spans="1:7" ht="14.25">
      <c r="A13" s="1" t="s">
        <v>57</v>
      </c>
      <c r="B13" s="7"/>
      <c r="C13" s="7"/>
      <c r="D13" s="7">
        <f>SUM(D3:D12)</f>
        <v>1</v>
      </c>
      <c r="E13" s="7"/>
      <c r="F13" s="77">
        <f>SUM(F3:F12)</f>
        <v>290.94</v>
      </c>
      <c r="G13" s="7"/>
    </row>
    <row r="14" ht="14.25">
      <c r="F14" s="3"/>
    </row>
    <row r="15" spans="1:6" ht="14.25">
      <c r="A15" t="s">
        <v>21</v>
      </c>
      <c r="B15" t="s">
        <v>22</v>
      </c>
      <c r="C15" s="44">
        <f>Aviva!$A$51</f>
        <v>0</v>
      </c>
      <c r="D15" s="11">
        <v>0.0084</v>
      </c>
      <c r="E15" s="11"/>
      <c r="F15" s="3">
        <f t="shared" si="1"/>
        <v>0</v>
      </c>
    </row>
    <row r="16" ht="14.25">
      <c r="F16" s="6">
        <f>IF(D12&gt;0,"50",D12)</f>
        <v>0</v>
      </c>
    </row>
    <row r="17" ht="14.25">
      <c r="F17" s="6">
        <f>IF(D9&gt;0,"94",D9)</f>
        <v>0</v>
      </c>
    </row>
    <row r="18" spans="1:6" ht="14.25">
      <c r="A18" s="12" t="s">
        <v>23</v>
      </c>
      <c r="C18" s="12"/>
      <c r="D18" s="12"/>
      <c r="E18" s="12"/>
      <c r="F18" s="16">
        <f>F13+F15+F16+F17</f>
        <v>290.94</v>
      </c>
    </row>
    <row r="19" ht="14.25">
      <c r="A19" s="1" t="s">
        <v>25</v>
      </c>
    </row>
    <row r="20" spans="1:6" ht="14.25">
      <c r="A20" t="s">
        <v>26</v>
      </c>
      <c r="B20">
        <v>0</v>
      </c>
      <c r="C20">
        <v>191</v>
      </c>
      <c r="D20" s="17">
        <f>$D$3</f>
        <v>0</v>
      </c>
      <c r="E20" s="2"/>
      <c r="F20" s="3">
        <f>D20*C20</f>
        <v>0</v>
      </c>
    </row>
    <row r="21" spans="1:6" ht="14.25">
      <c r="A21" t="s">
        <v>27</v>
      </c>
      <c r="C21">
        <v>147</v>
      </c>
      <c r="D21" s="17">
        <f aca="true" t="shared" si="2" ref="D21:D29">D4</f>
        <v>1</v>
      </c>
      <c r="E21" s="2"/>
      <c r="F21" s="3">
        <f>D21*C21</f>
        <v>147</v>
      </c>
    </row>
    <row r="22" spans="1:6" ht="14.25">
      <c r="A22" t="s">
        <v>15</v>
      </c>
      <c r="B22">
        <v>7.31</v>
      </c>
      <c r="C22">
        <v>138.6</v>
      </c>
      <c r="D22" s="17">
        <f t="shared" si="2"/>
        <v>0</v>
      </c>
      <c r="E22" s="2"/>
      <c r="F22" s="3">
        <f aca="true" t="shared" si="3" ref="F22:F29">D22*C22</f>
        <v>0</v>
      </c>
    </row>
    <row r="23" spans="1:6" ht="14.25">
      <c r="A23" t="s">
        <v>16</v>
      </c>
      <c r="B23">
        <v>8.78</v>
      </c>
      <c r="C23">
        <v>138.6</v>
      </c>
      <c r="D23" s="17">
        <f t="shared" si="2"/>
        <v>0</v>
      </c>
      <c r="E23" s="2"/>
      <c r="F23" s="3">
        <f t="shared" si="3"/>
        <v>0</v>
      </c>
    </row>
    <row r="24" spans="1:6" ht="14.25">
      <c r="A24" t="s">
        <v>17</v>
      </c>
      <c r="B24">
        <v>10.24</v>
      </c>
      <c r="C24">
        <v>138.6</v>
      </c>
      <c r="D24" s="17">
        <f t="shared" si="2"/>
        <v>0</v>
      </c>
      <c r="E24" s="2"/>
      <c r="F24" s="3">
        <f t="shared" si="3"/>
        <v>0</v>
      </c>
    </row>
    <row r="25" spans="1:6" ht="14.25">
      <c r="A25" t="s">
        <v>18</v>
      </c>
      <c r="B25">
        <v>16.09</v>
      </c>
      <c r="C25">
        <v>0</v>
      </c>
      <c r="D25" s="17">
        <f t="shared" si="2"/>
        <v>0</v>
      </c>
      <c r="E25" s="2"/>
      <c r="F25" s="3">
        <f t="shared" si="3"/>
        <v>0</v>
      </c>
    </row>
    <row r="26" spans="1:6" ht="14.25">
      <c r="A26" t="s">
        <v>30</v>
      </c>
      <c r="B26">
        <v>6.5</v>
      </c>
      <c r="C26">
        <v>138.6</v>
      </c>
      <c r="D26" s="17">
        <f t="shared" si="2"/>
        <v>0</v>
      </c>
      <c r="E26" s="2"/>
      <c r="F26" s="3">
        <f t="shared" si="3"/>
        <v>0</v>
      </c>
    </row>
    <row r="27" spans="1:6" ht="14.25">
      <c r="A27" t="s">
        <v>19</v>
      </c>
      <c r="B27">
        <v>11.7</v>
      </c>
      <c r="C27">
        <v>239.4</v>
      </c>
      <c r="D27" s="17">
        <f t="shared" si="2"/>
        <v>0</v>
      </c>
      <c r="E27" s="2"/>
      <c r="F27" s="3">
        <f t="shared" si="3"/>
        <v>0</v>
      </c>
    </row>
    <row r="28" spans="1:6" ht="14.25">
      <c r="A28" t="s">
        <v>20</v>
      </c>
      <c r="B28">
        <v>1.63</v>
      </c>
      <c r="C28">
        <v>138.6</v>
      </c>
      <c r="D28" s="17">
        <f t="shared" si="2"/>
        <v>0</v>
      </c>
      <c r="E28" s="2"/>
      <c r="F28" s="3">
        <f t="shared" si="3"/>
        <v>0</v>
      </c>
    </row>
    <row r="29" spans="1:6" ht="14.25">
      <c r="A29" t="s">
        <v>29</v>
      </c>
      <c r="B29">
        <v>19.31</v>
      </c>
      <c r="C29">
        <v>239.4</v>
      </c>
      <c r="D29" s="17">
        <f t="shared" si="2"/>
        <v>0</v>
      </c>
      <c r="E29" s="2"/>
      <c r="F29" s="3">
        <f t="shared" si="3"/>
        <v>0</v>
      </c>
    </row>
    <row r="30" ht="14.25">
      <c r="F30" s="3">
        <f>SUM(F20:F29)</f>
        <v>147</v>
      </c>
    </row>
    <row r="31" ht="14.25">
      <c r="F31" s="3"/>
    </row>
    <row r="32" spans="6:7" ht="14.25">
      <c r="F32" s="6" t="e">
        <f>IF(#REF!&lt;262.5,"262.50",#REF!)</f>
        <v>#REF!</v>
      </c>
      <c r="G32" s="6" t="e">
        <f>IF(#REF!&lt;262.5,"262.50",#REF!)</f>
        <v>#REF!</v>
      </c>
    </row>
    <row r="33" spans="1:6" ht="14.25">
      <c r="A33" t="s">
        <v>21</v>
      </c>
      <c r="B33" s="18" t="e">
        <f>Aviva!#REF!</f>
        <v>#REF!</v>
      </c>
      <c r="C33" s="44">
        <f>Aviva!$A$51</f>
        <v>0</v>
      </c>
      <c r="D33">
        <v>0.892</v>
      </c>
      <c r="E33" s="3">
        <f>C33*D33/100</f>
        <v>0</v>
      </c>
      <c r="F33" s="16">
        <f>IF(E33&lt;138.6,"138.60",E33)+(F30)</f>
        <v>285.6</v>
      </c>
    </row>
    <row r="34" ht="14.25">
      <c r="F34" s="13"/>
    </row>
    <row r="36" spans="6:8" ht="14.25">
      <c r="F36" s="13"/>
      <c r="H3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H19"/>
  <sheetViews>
    <sheetView zoomScalePageLayoutView="0" workbookViewId="0" topLeftCell="A1">
      <selection activeCell="C4" sqref="C4"/>
    </sheetView>
  </sheetViews>
  <sheetFormatPr defaultColWidth="9.140625" defaultRowHeight="15"/>
  <sheetData>
    <row r="3" spans="1:5" ht="14.25">
      <c r="A3" s="22" t="s">
        <v>61</v>
      </c>
      <c r="B3" s="23" t="s">
        <v>39</v>
      </c>
      <c r="C3" s="23"/>
      <c r="D3" s="23" t="s">
        <v>40</v>
      </c>
      <c r="E3" s="32" t="s">
        <v>58</v>
      </c>
    </row>
    <row r="4" spans="1:8" ht="14.25">
      <c r="A4" s="31">
        <v>510.63</v>
      </c>
      <c r="B4" s="25">
        <v>0.3</v>
      </c>
      <c r="C4" s="39">
        <f>A4-(A4*B4)</f>
        <v>357.44100000000003</v>
      </c>
      <c r="D4" s="25">
        <v>0.2</v>
      </c>
      <c r="E4" s="39">
        <f>C4-(C4*D4)</f>
        <v>285.9528</v>
      </c>
      <c r="F4" s="38">
        <f>(A4-(A4*B4)-A4-(A4*D4))</f>
        <v>-255.31499999999997</v>
      </c>
      <c r="H4">
        <v>285.95</v>
      </c>
    </row>
    <row r="5" spans="1:5" ht="14.25">
      <c r="A5" s="31"/>
      <c r="B5" s="25"/>
      <c r="C5" s="25"/>
      <c r="D5" s="25"/>
      <c r="E5" s="24"/>
    </row>
    <row r="6" spans="1:5" ht="14.25">
      <c r="A6" s="31"/>
      <c r="B6" s="25"/>
      <c r="C6" s="25"/>
      <c r="D6" s="25"/>
      <c r="E6" s="24"/>
    </row>
    <row r="7" spans="1:5" ht="14.25">
      <c r="A7" s="31"/>
      <c r="B7" s="25"/>
      <c r="C7" s="25"/>
      <c r="D7" s="25"/>
      <c r="E7" s="24"/>
    </row>
    <row r="8" spans="1:5" ht="14.25">
      <c r="A8" s="31"/>
      <c r="B8" s="25"/>
      <c r="C8" s="25"/>
      <c r="D8" s="25"/>
      <c r="E8" s="24"/>
    </row>
    <row r="9" spans="1:5" ht="14.25">
      <c r="A9" s="31"/>
      <c r="B9" s="25"/>
      <c r="C9" s="25"/>
      <c r="D9" s="25"/>
      <c r="E9" s="24"/>
    </row>
    <row r="10" spans="1:5" ht="14.25">
      <c r="A10" s="31"/>
      <c r="B10" s="25"/>
      <c r="C10" s="25"/>
      <c r="D10" s="25"/>
      <c r="E10" s="24"/>
    </row>
    <row r="11" spans="1:5" ht="14.25">
      <c r="A11" s="31"/>
      <c r="B11" s="25"/>
      <c r="C11" s="25"/>
      <c r="D11" s="25"/>
      <c r="E11" s="24"/>
    </row>
    <row r="12" spans="1:5" ht="14.25">
      <c r="A12" s="31"/>
      <c r="B12" s="25"/>
      <c r="C12" s="25"/>
      <c r="D12" s="25"/>
      <c r="E12" s="24"/>
    </row>
    <row r="13" spans="1:5" ht="14.25">
      <c r="A13" s="31"/>
      <c r="B13" s="25"/>
      <c r="C13" s="25"/>
      <c r="D13" s="25"/>
      <c r="E13" s="24"/>
    </row>
    <row r="14" spans="1:5" ht="14.25">
      <c r="A14" s="31"/>
      <c r="B14" s="25"/>
      <c r="C14" s="25"/>
      <c r="D14" s="25"/>
      <c r="E14" s="24"/>
    </row>
    <row r="15" spans="1:5" ht="14.25">
      <c r="A15" s="31"/>
      <c r="B15" s="25"/>
      <c r="C15" s="25"/>
      <c r="D15" s="25"/>
      <c r="E15" s="24"/>
    </row>
    <row r="16" spans="1:5" ht="14.25">
      <c r="A16" s="31"/>
      <c r="B16" s="25"/>
      <c r="C16" s="25"/>
      <c r="D16" s="25"/>
      <c r="E16" s="24"/>
    </row>
    <row r="17" spans="1:5" ht="14.25">
      <c r="A17" s="31"/>
      <c r="B17" s="25"/>
      <c r="C17" s="25"/>
      <c r="D17" s="25"/>
      <c r="E17" s="24"/>
    </row>
    <row r="18" spans="1:5" ht="14.25">
      <c r="A18" s="31"/>
      <c r="B18" s="25"/>
      <c r="C18" s="25"/>
      <c r="D18" s="25"/>
      <c r="E18" s="24"/>
    </row>
    <row r="19" spans="1:5" ht="14.25">
      <c r="A19" s="21"/>
      <c r="B19" s="29"/>
      <c r="C19" s="29"/>
      <c r="D19" s="26"/>
      <c r="E19" s="24"/>
    </row>
  </sheetData>
  <sheetProtection/>
  <dataValidations count="1">
    <dataValidation type="list" allowBlank="1" showInputMessage="1" showErrorMessage="1" sqref="A4:A18">
      <formula1>"0,510.63,360.13"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B6" sqref="B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14"/>
  <sheetViews>
    <sheetView zoomScalePageLayoutView="0" workbookViewId="0" topLeftCell="A1">
      <selection activeCell="A19" sqref="A19"/>
    </sheetView>
  </sheetViews>
  <sheetFormatPr defaultColWidth="9.140625" defaultRowHeight="15"/>
  <sheetData>
    <row r="1" ht="14.25">
      <c r="A1" t="s">
        <v>47</v>
      </c>
    </row>
    <row r="3" spans="1:3" ht="14.25">
      <c r="A3" t="s">
        <v>41</v>
      </c>
      <c r="C3">
        <f>Aviva!$L$2</f>
        <v>0</v>
      </c>
    </row>
    <row r="5" ht="14.25">
      <c r="A5" t="s">
        <v>48</v>
      </c>
    </row>
    <row r="7" ht="14.25">
      <c r="A7" t="s">
        <v>49</v>
      </c>
    </row>
    <row r="8" ht="14.25">
      <c r="A8" t="s">
        <v>50</v>
      </c>
    </row>
    <row r="9" ht="14.25">
      <c r="A9" t="s">
        <v>51</v>
      </c>
    </row>
    <row r="10" ht="14.25">
      <c r="A10" t="s">
        <v>52</v>
      </c>
    </row>
    <row r="11" ht="14.25">
      <c r="A11" t="s">
        <v>53</v>
      </c>
    </row>
    <row r="12" ht="14.25">
      <c r="A12" t="s">
        <v>54</v>
      </c>
    </row>
    <row r="13" ht="14.25">
      <c r="A13" t="s">
        <v>55</v>
      </c>
    </row>
    <row r="14" ht="14.25">
      <c r="A1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D8" sqref="D8"/>
    </sheetView>
  </sheetViews>
  <sheetFormatPr defaultColWidth="9.140625" defaultRowHeight="15"/>
  <cols>
    <col min="1" max="16384" width="8.851562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cp:lastPrinted>2018-05-16T13:09:39Z</cp:lastPrinted>
  <dcterms:created xsi:type="dcterms:W3CDTF">2015-02-06T11:30:56Z</dcterms:created>
  <dcterms:modified xsi:type="dcterms:W3CDTF">2019-05-22T11:50:28Z</dcterms:modified>
  <cp:category/>
  <cp:version/>
  <cp:contentType/>
  <cp:contentStatus/>
</cp:coreProperties>
</file>