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ADUMP\"/>
    </mc:Choice>
  </mc:AlternateContent>
  <xr:revisionPtr revIDLastSave="0" documentId="13_ncr:1_{EBEE5597-EA4D-40AB-8735-7C11A943E362}" xr6:coauthVersionLast="47" xr6:coauthVersionMax="47" xr10:uidLastSave="{00000000-0000-0000-0000-000000000000}"/>
  <workbookProtection workbookAlgorithmName="SHA-512" workbookHashValue="Pc3tp88SJ1lblLLRLGMc9+Ho4T3MsFRcgTEnELXE6nLqiEomVxv3bC+B89AS3gPJGvE8uxm4xUmT30Ord1a/0w==" workbookSaltValue="ug/XxS4fyyqDVuub8cLA7w==" workbookSpinCount="100000" lockStructure="1"/>
  <bookViews>
    <workbookView xWindow="-108" yWindow="-108" windowWidth="15312" windowHeight="9432" xr2:uid="{00000000-000D-0000-FFFF-FFFF00000000}"/>
  </bookViews>
  <sheets>
    <sheet name="Detailed" sheetId="8" r:id="rId1"/>
    <sheet name="drop down" sheetId="11" state="veryHidden" r:id="rId2"/>
    <sheet name="Schedule " sheetId="10" state="veryHidden" r:id="rId3"/>
    <sheet name="Aviva" sheetId="1" state="veryHidden" r:id="rId4"/>
    <sheet name="Wrightway - Petrona" sheetId="4" state="veryHidden" r:id="rId5"/>
    <sheet name="Sheet3" sheetId="7" state="veryHidden" r:id="rId6"/>
    <sheet name="Sheet2" sheetId="6" state="veryHidden" r:id="rId7"/>
    <sheet name="Sheet1" sheetId="5" state="veryHidden" r:id="rId8"/>
    <sheet name="Sheet4" sheetId="9" state="veryHidden" r:id="rId9"/>
  </sheets>
  <definedNames>
    <definedName name="_xlnm.Print_Area" localSheetId="3">Aviva!$A$1:$AA$95</definedName>
    <definedName name="_xlnm.Print_Area" localSheetId="0">Detailed!$B$9:$M$479</definedName>
    <definedName name="_xlnm.Print_Area" localSheetId="2">'Schedule '!$A$1:$H$71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1" l="1"/>
  <c r="H139" i="8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8" i="10"/>
  <c r="C6" i="10"/>
  <c r="C4" i="10"/>
  <c r="J88" i="1"/>
  <c r="L88" i="1"/>
  <c r="L87" i="1"/>
  <c r="J87" i="1"/>
  <c r="J86" i="1"/>
  <c r="L86" i="1"/>
  <c r="C3" i="5"/>
  <c r="C4" i="7"/>
  <c r="E4" i="7"/>
  <c r="F4" i="7"/>
  <c r="G1" i="4"/>
  <c r="C3" i="4"/>
  <c r="F3" i="4"/>
  <c r="F4" i="4"/>
  <c r="C5" i="4"/>
  <c r="F5" i="4"/>
  <c r="C6" i="4"/>
  <c r="F6" i="4"/>
  <c r="C7" i="4"/>
  <c r="F7" i="4"/>
  <c r="C8" i="4"/>
  <c r="F8" i="4"/>
  <c r="F9" i="4"/>
  <c r="C10" i="4"/>
  <c r="F10" i="4"/>
  <c r="C11" i="4"/>
  <c r="F11" i="4"/>
  <c r="E12" i="4"/>
  <c r="F12" i="4"/>
  <c r="D13" i="4"/>
  <c r="F16" i="4"/>
  <c r="F17" i="4"/>
  <c r="D20" i="4"/>
  <c r="F20" i="4"/>
  <c r="D21" i="4"/>
  <c r="F21" i="4"/>
  <c r="D22" i="4"/>
  <c r="F22" i="4"/>
  <c r="D23" i="4"/>
  <c r="F23" i="4"/>
  <c r="D24" i="4"/>
  <c r="F24" i="4"/>
  <c r="D25" i="4"/>
  <c r="F25" i="4"/>
  <c r="D26" i="4"/>
  <c r="F26" i="4"/>
  <c r="D27" i="4"/>
  <c r="F27" i="4"/>
  <c r="D28" i="4"/>
  <c r="F28" i="4"/>
  <c r="D29" i="4"/>
  <c r="F29" i="4"/>
  <c r="F32" i="4"/>
  <c r="G32" i="4"/>
  <c r="B33" i="4"/>
  <c r="B3" i="1"/>
  <c r="A12" i="1"/>
  <c r="C12" i="1"/>
  <c r="D12" i="1"/>
  <c r="E12" i="1"/>
  <c r="F12" i="1"/>
  <c r="N12" i="1"/>
  <c r="O12" i="1"/>
  <c r="P12" i="1"/>
  <c r="Q12" i="1"/>
  <c r="R12" i="1"/>
  <c r="S12" i="1"/>
  <c r="U12" i="1"/>
  <c r="V12" i="1"/>
  <c r="A13" i="1"/>
  <c r="C13" i="1"/>
  <c r="D13" i="1"/>
  <c r="E13" i="1"/>
  <c r="F13" i="1"/>
  <c r="N13" i="1"/>
  <c r="O13" i="1"/>
  <c r="P13" i="1"/>
  <c r="Q13" i="1"/>
  <c r="R13" i="1"/>
  <c r="S13" i="1"/>
  <c r="T13" i="1"/>
  <c r="U13" i="1"/>
  <c r="V13" i="1"/>
  <c r="W13" i="1"/>
  <c r="A14" i="1"/>
  <c r="C14" i="1"/>
  <c r="D14" i="1"/>
  <c r="E14" i="1"/>
  <c r="F14" i="1"/>
  <c r="N14" i="1"/>
  <c r="O14" i="1"/>
  <c r="P14" i="1"/>
  <c r="Q14" i="1"/>
  <c r="R14" i="1"/>
  <c r="S14" i="1"/>
  <c r="T14" i="1"/>
  <c r="U14" i="1"/>
  <c r="V14" i="1"/>
  <c r="W14" i="1"/>
  <c r="A15" i="1"/>
  <c r="C15" i="1"/>
  <c r="D15" i="1"/>
  <c r="E15" i="1"/>
  <c r="F15" i="1"/>
  <c r="N15" i="1"/>
  <c r="O15" i="1"/>
  <c r="P15" i="1"/>
  <c r="Q15" i="1"/>
  <c r="R15" i="1"/>
  <c r="S15" i="1"/>
  <c r="T15" i="1"/>
  <c r="U15" i="1"/>
  <c r="V15" i="1"/>
  <c r="W15" i="1"/>
  <c r="A16" i="1"/>
  <c r="C16" i="1"/>
  <c r="D16" i="1"/>
  <c r="E16" i="1"/>
  <c r="F16" i="1"/>
  <c r="N16" i="1"/>
  <c r="O16" i="1"/>
  <c r="P16" i="1"/>
  <c r="Q16" i="1"/>
  <c r="R16" i="1"/>
  <c r="S16" i="1"/>
  <c r="T16" i="1"/>
  <c r="U16" i="1"/>
  <c r="V16" i="1"/>
  <c r="W16" i="1"/>
  <c r="A17" i="1"/>
  <c r="C17" i="1"/>
  <c r="D17" i="1"/>
  <c r="E17" i="1"/>
  <c r="F17" i="1"/>
  <c r="N17" i="1"/>
  <c r="O17" i="1"/>
  <c r="P17" i="1"/>
  <c r="Q17" i="1"/>
  <c r="R17" i="1"/>
  <c r="S17" i="1"/>
  <c r="T17" i="1"/>
  <c r="U17" i="1"/>
  <c r="V17" i="1"/>
  <c r="W17" i="1"/>
  <c r="A18" i="1"/>
  <c r="C18" i="1"/>
  <c r="D18" i="1"/>
  <c r="E18" i="1"/>
  <c r="F18" i="1"/>
  <c r="N18" i="1"/>
  <c r="O18" i="1"/>
  <c r="P18" i="1"/>
  <c r="Q18" i="1"/>
  <c r="R18" i="1"/>
  <c r="S18" i="1"/>
  <c r="T18" i="1"/>
  <c r="U18" i="1"/>
  <c r="V18" i="1"/>
  <c r="W18" i="1"/>
  <c r="A19" i="1"/>
  <c r="C19" i="1"/>
  <c r="D19" i="1"/>
  <c r="E19" i="1"/>
  <c r="F19" i="1"/>
  <c r="N19" i="1"/>
  <c r="O19" i="1"/>
  <c r="P19" i="1"/>
  <c r="Q19" i="1"/>
  <c r="R19" i="1"/>
  <c r="S19" i="1"/>
  <c r="T19" i="1"/>
  <c r="U19" i="1"/>
  <c r="V19" i="1"/>
  <c r="W19" i="1"/>
  <c r="A20" i="1"/>
  <c r="C20" i="1"/>
  <c r="D20" i="1"/>
  <c r="E20" i="1"/>
  <c r="F20" i="1"/>
  <c r="N20" i="1"/>
  <c r="O20" i="1"/>
  <c r="P20" i="1"/>
  <c r="Q20" i="1"/>
  <c r="R20" i="1"/>
  <c r="S20" i="1"/>
  <c r="T20" i="1"/>
  <c r="U20" i="1"/>
  <c r="V20" i="1"/>
  <c r="W20" i="1"/>
  <c r="A21" i="1"/>
  <c r="C21" i="1"/>
  <c r="D21" i="1"/>
  <c r="E21" i="1"/>
  <c r="F21" i="1"/>
  <c r="N21" i="1"/>
  <c r="O21" i="1"/>
  <c r="P21" i="1"/>
  <c r="Q21" i="1"/>
  <c r="R21" i="1"/>
  <c r="S21" i="1"/>
  <c r="T21" i="1"/>
  <c r="U21" i="1"/>
  <c r="V21" i="1"/>
  <c r="W21" i="1"/>
  <c r="A22" i="1"/>
  <c r="C22" i="1"/>
  <c r="D22" i="1"/>
  <c r="E22" i="1"/>
  <c r="F22" i="1"/>
  <c r="N22" i="1"/>
  <c r="O22" i="1"/>
  <c r="P22" i="1"/>
  <c r="Q22" i="1"/>
  <c r="R22" i="1"/>
  <c r="S22" i="1"/>
  <c r="T22" i="1"/>
  <c r="U22" i="1"/>
  <c r="V22" i="1"/>
  <c r="W22" i="1"/>
  <c r="A23" i="1"/>
  <c r="C23" i="1"/>
  <c r="D23" i="1"/>
  <c r="E23" i="1"/>
  <c r="F23" i="1"/>
  <c r="N23" i="1"/>
  <c r="O23" i="1"/>
  <c r="P23" i="1"/>
  <c r="Q23" i="1"/>
  <c r="R23" i="1"/>
  <c r="S23" i="1"/>
  <c r="T23" i="1"/>
  <c r="U23" i="1"/>
  <c r="V23" i="1"/>
  <c r="W23" i="1"/>
  <c r="A24" i="1"/>
  <c r="C24" i="1"/>
  <c r="D24" i="1"/>
  <c r="E24" i="1"/>
  <c r="F24" i="1"/>
  <c r="N24" i="1"/>
  <c r="O24" i="1"/>
  <c r="P24" i="1"/>
  <c r="Q24" i="1"/>
  <c r="R24" i="1"/>
  <c r="S24" i="1"/>
  <c r="T24" i="1"/>
  <c r="U24" i="1"/>
  <c r="V24" i="1"/>
  <c r="W24" i="1"/>
  <c r="A25" i="1"/>
  <c r="C25" i="1"/>
  <c r="D25" i="1"/>
  <c r="E25" i="1"/>
  <c r="F25" i="1"/>
  <c r="N25" i="1"/>
  <c r="O25" i="1"/>
  <c r="P25" i="1"/>
  <c r="Q25" i="1"/>
  <c r="R25" i="1"/>
  <c r="S25" i="1"/>
  <c r="T25" i="1"/>
  <c r="U25" i="1"/>
  <c r="V25" i="1"/>
  <c r="W25" i="1"/>
  <c r="A26" i="1"/>
  <c r="C26" i="1"/>
  <c r="D26" i="1"/>
  <c r="E26" i="1"/>
  <c r="F26" i="1"/>
  <c r="N26" i="1"/>
  <c r="O26" i="1"/>
  <c r="P26" i="1"/>
  <c r="Q26" i="1"/>
  <c r="R26" i="1"/>
  <c r="S26" i="1"/>
  <c r="T26" i="1"/>
  <c r="U26" i="1"/>
  <c r="V26" i="1"/>
  <c r="W26" i="1"/>
  <c r="A27" i="1"/>
  <c r="C27" i="1"/>
  <c r="D27" i="1"/>
  <c r="E27" i="1"/>
  <c r="F27" i="1"/>
  <c r="N27" i="1"/>
  <c r="O27" i="1"/>
  <c r="P27" i="1"/>
  <c r="Q27" i="1"/>
  <c r="R27" i="1"/>
  <c r="S27" i="1"/>
  <c r="T27" i="1"/>
  <c r="U27" i="1"/>
  <c r="V27" i="1"/>
  <c r="W27" i="1"/>
  <c r="A28" i="1"/>
  <c r="C28" i="1"/>
  <c r="D28" i="1"/>
  <c r="E28" i="1"/>
  <c r="F28" i="1"/>
  <c r="N28" i="1"/>
  <c r="O28" i="1"/>
  <c r="P28" i="1"/>
  <c r="Q28" i="1"/>
  <c r="R28" i="1"/>
  <c r="S28" i="1"/>
  <c r="T28" i="1"/>
  <c r="U28" i="1"/>
  <c r="V28" i="1"/>
  <c r="W28" i="1"/>
  <c r="A29" i="1"/>
  <c r="C29" i="1"/>
  <c r="D29" i="1"/>
  <c r="E29" i="1"/>
  <c r="F29" i="1"/>
  <c r="N29" i="1"/>
  <c r="O29" i="1"/>
  <c r="P29" i="1"/>
  <c r="Q29" i="1"/>
  <c r="R29" i="1"/>
  <c r="S29" i="1"/>
  <c r="T29" i="1"/>
  <c r="U29" i="1"/>
  <c r="V29" i="1"/>
  <c r="W29" i="1"/>
  <c r="A30" i="1"/>
  <c r="C30" i="1"/>
  <c r="D30" i="1"/>
  <c r="E30" i="1"/>
  <c r="F30" i="1"/>
  <c r="N30" i="1"/>
  <c r="O30" i="1"/>
  <c r="P30" i="1"/>
  <c r="Q30" i="1"/>
  <c r="R30" i="1"/>
  <c r="S30" i="1"/>
  <c r="T30" i="1"/>
  <c r="U30" i="1"/>
  <c r="V30" i="1"/>
  <c r="W30" i="1"/>
  <c r="A31" i="1"/>
  <c r="C31" i="1"/>
  <c r="D31" i="1"/>
  <c r="E31" i="1"/>
  <c r="F31" i="1"/>
  <c r="N31" i="1"/>
  <c r="O31" i="1"/>
  <c r="P31" i="1"/>
  <c r="Q31" i="1"/>
  <c r="R31" i="1"/>
  <c r="S31" i="1"/>
  <c r="T31" i="1"/>
  <c r="U31" i="1"/>
  <c r="V31" i="1"/>
  <c r="W31" i="1"/>
  <c r="A32" i="1"/>
  <c r="C32" i="1"/>
  <c r="D32" i="1"/>
  <c r="E32" i="1"/>
  <c r="F32" i="1"/>
  <c r="N32" i="1"/>
  <c r="O32" i="1"/>
  <c r="P32" i="1"/>
  <c r="Q32" i="1"/>
  <c r="R32" i="1"/>
  <c r="S32" i="1"/>
  <c r="T32" i="1"/>
  <c r="U32" i="1"/>
  <c r="V32" i="1"/>
  <c r="W32" i="1"/>
  <c r="A33" i="1"/>
  <c r="C33" i="1"/>
  <c r="D33" i="1"/>
  <c r="E33" i="1"/>
  <c r="F33" i="1"/>
  <c r="N33" i="1"/>
  <c r="O33" i="1"/>
  <c r="P33" i="1"/>
  <c r="Q33" i="1"/>
  <c r="R33" i="1"/>
  <c r="S33" i="1"/>
  <c r="T33" i="1"/>
  <c r="U33" i="1"/>
  <c r="V33" i="1"/>
  <c r="W33" i="1"/>
  <c r="A34" i="1"/>
  <c r="C34" i="1"/>
  <c r="D34" i="1"/>
  <c r="E34" i="1"/>
  <c r="F34" i="1"/>
  <c r="N34" i="1"/>
  <c r="O34" i="1"/>
  <c r="P34" i="1"/>
  <c r="Q34" i="1"/>
  <c r="R34" i="1"/>
  <c r="S34" i="1"/>
  <c r="T34" i="1"/>
  <c r="U34" i="1"/>
  <c r="V34" i="1"/>
  <c r="W34" i="1"/>
  <c r="A35" i="1"/>
  <c r="C35" i="1"/>
  <c r="D35" i="1"/>
  <c r="E35" i="1"/>
  <c r="F35" i="1"/>
  <c r="N35" i="1"/>
  <c r="O35" i="1"/>
  <c r="P35" i="1"/>
  <c r="Q35" i="1"/>
  <c r="R35" i="1"/>
  <c r="S35" i="1"/>
  <c r="T35" i="1"/>
  <c r="U35" i="1"/>
  <c r="V35" i="1"/>
  <c r="W35" i="1"/>
  <c r="A36" i="1"/>
  <c r="C36" i="1"/>
  <c r="D36" i="1"/>
  <c r="E36" i="1"/>
  <c r="F36" i="1"/>
  <c r="N36" i="1"/>
  <c r="O36" i="1"/>
  <c r="P36" i="1"/>
  <c r="Q36" i="1"/>
  <c r="R36" i="1"/>
  <c r="S36" i="1"/>
  <c r="T36" i="1"/>
  <c r="U36" i="1"/>
  <c r="V36" i="1"/>
  <c r="W36" i="1"/>
  <c r="A37" i="1"/>
  <c r="C37" i="1"/>
  <c r="D37" i="1"/>
  <c r="E37" i="1"/>
  <c r="F37" i="1"/>
  <c r="N37" i="1"/>
  <c r="O37" i="1"/>
  <c r="P37" i="1"/>
  <c r="Q37" i="1"/>
  <c r="R37" i="1"/>
  <c r="S37" i="1"/>
  <c r="T37" i="1"/>
  <c r="U37" i="1"/>
  <c r="V37" i="1"/>
  <c r="W37" i="1"/>
  <c r="B38" i="1"/>
  <c r="N38" i="1"/>
  <c r="O38" i="1"/>
  <c r="P38" i="1"/>
  <c r="Q38" i="1"/>
  <c r="R38" i="1"/>
  <c r="S38" i="1"/>
  <c r="T38" i="1"/>
  <c r="U38" i="1"/>
  <c r="V38" i="1"/>
  <c r="W38" i="1"/>
  <c r="N39" i="1"/>
  <c r="O39" i="1"/>
  <c r="P39" i="1"/>
  <c r="Q39" i="1"/>
  <c r="R39" i="1"/>
  <c r="S39" i="1"/>
  <c r="T39" i="1"/>
  <c r="U39" i="1"/>
  <c r="V39" i="1"/>
  <c r="W39" i="1"/>
  <c r="E40" i="1"/>
  <c r="R40" i="1"/>
  <c r="O42" i="1"/>
  <c r="O44" i="1"/>
  <c r="I55" i="1"/>
  <c r="I57" i="1"/>
  <c r="D69" i="1"/>
  <c r="B23" i="10"/>
  <c r="C23" i="10"/>
  <c r="D23" i="10"/>
  <c r="F30" i="4"/>
  <c r="F13" i="4"/>
  <c r="W12" i="1"/>
  <c r="W40" i="1"/>
  <c r="W42" i="1"/>
  <c r="W44" i="1"/>
  <c r="V40" i="1"/>
  <c r="V42" i="1"/>
  <c r="V44" i="1"/>
  <c r="S40" i="1"/>
  <c r="S42" i="1"/>
  <c r="S44" i="1"/>
  <c r="T12" i="1"/>
  <c r="T40" i="1"/>
  <c r="T42" i="1"/>
  <c r="T44" i="1"/>
  <c r="P40" i="1"/>
  <c r="P42" i="1"/>
  <c r="P44" i="1"/>
  <c r="F50" i="10" l="1"/>
  <c r="F40" i="1"/>
  <c r="D51" i="1" s="1"/>
  <c r="E48" i="1" s="1"/>
  <c r="I51" i="1" s="1"/>
  <c r="I58" i="1" s="1"/>
  <c r="C15" i="4" l="1"/>
  <c r="F15" i="4" s="1"/>
  <c r="F18" i="4" s="1"/>
  <c r="C66" i="1" s="1"/>
  <c r="C33" i="4"/>
  <c r="E33" i="4" s="1"/>
  <c r="F33" i="4" s="1"/>
  <c r="C67" i="1" s="1"/>
  <c r="J83" i="1"/>
  <c r="L83" i="1" s="1"/>
  <c r="J67" i="1"/>
  <c r="L67" i="1" s="1"/>
  <c r="J68" i="1"/>
  <c r="L68" i="1" s="1"/>
  <c r="J66" i="1"/>
  <c r="L66" i="1" s="1"/>
  <c r="J63" i="1"/>
  <c r="L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</author>
  </authors>
  <commentList>
    <comment ref="K3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 ideal period is at least five years. The main driver may be working as an employee elsewhere or abroad.  This can be taken into account.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ray</author>
  </authors>
  <commentList>
    <comment ref="C5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Lowest rate allowed .846%
</t>
        </r>
      </text>
    </comment>
  </commentList>
</comments>
</file>

<file path=xl/sharedStrings.xml><?xml version="1.0" encoding="utf-8"?>
<sst xmlns="http://schemas.openxmlformats.org/spreadsheetml/2006/main" count="326" uniqueCount="203">
  <si>
    <t>Special Types Calculator</t>
  </si>
  <si>
    <t>Rating:</t>
  </si>
  <si>
    <t>ADF and T</t>
  </si>
  <si>
    <t xml:space="preserve">Total Sum Insured </t>
  </si>
  <si>
    <t xml:space="preserve">Inspection </t>
  </si>
  <si>
    <t>Additional Vehicles</t>
  </si>
  <si>
    <t>No of Ad Vehicles</t>
  </si>
  <si>
    <t xml:space="preserve">Enter 1 For Up to 3 Vehicles 0 for no inspection </t>
  </si>
  <si>
    <t>Plus 5%</t>
  </si>
  <si>
    <t xml:space="preserve">Total Premium </t>
  </si>
  <si>
    <t xml:space="preserve">Broker Comission </t>
  </si>
  <si>
    <t>%</t>
  </si>
  <si>
    <t>ADF &amp; T</t>
  </si>
  <si>
    <t>TP</t>
  </si>
  <si>
    <t>Number</t>
  </si>
  <si>
    <t>Tractor/Digger Mini</t>
  </si>
  <si>
    <t>Ride On</t>
  </si>
  <si>
    <t>Teleporter/ Scissor Lift</t>
  </si>
  <si>
    <t>Road Sweeper</t>
  </si>
  <si>
    <t>Roller</t>
  </si>
  <si>
    <t>Low Loader Attachment Trailer &lt;10T</t>
  </si>
  <si>
    <t xml:space="preserve">ADFT </t>
  </si>
  <si>
    <t>TSI</t>
  </si>
  <si>
    <t>Total</t>
  </si>
  <si>
    <t xml:space="preserve">Wrightway Premium </t>
  </si>
  <si>
    <t xml:space="preserve">Petrona Premium </t>
  </si>
  <si>
    <t>Tractor/ Dumper 6T</t>
  </si>
  <si>
    <t>Loading Shovel</t>
  </si>
  <si>
    <t xml:space="preserve">Forklift /Exhavator /Digger </t>
  </si>
  <si>
    <t>Dumper 9T or Greater</t>
  </si>
  <si>
    <t xml:space="preserve">Forklift /Exhavator  </t>
  </si>
  <si>
    <t>Make &amp; Model</t>
  </si>
  <si>
    <t xml:space="preserve">Driving Scope </t>
  </si>
  <si>
    <t>Full open driving</t>
  </si>
  <si>
    <t>Open driving 21 - 70</t>
  </si>
  <si>
    <t>Open driving 25- 70</t>
  </si>
  <si>
    <t>NCB</t>
  </si>
  <si>
    <t>Values</t>
  </si>
  <si>
    <t>Disc %</t>
  </si>
  <si>
    <t>NCB %</t>
  </si>
  <si>
    <t>Client Code</t>
  </si>
  <si>
    <t>Safe Pass</t>
  </si>
  <si>
    <t xml:space="preserve">CSCS Course </t>
  </si>
  <si>
    <t>Site Survey</t>
  </si>
  <si>
    <t xml:space="preserve">Any Claims </t>
  </si>
  <si>
    <t>Motor</t>
  </si>
  <si>
    <t>Renewal Checklist</t>
  </si>
  <si>
    <t>Occupation on Schedule in Relay</t>
  </si>
  <si>
    <t>Renewal Processed by</t>
  </si>
  <si>
    <t xml:space="preserve">Renewal Checked by </t>
  </si>
  <si>
    <t xml:space="preserve">Vehicle list on file </t>
  </si>
  <si>
    <t>Calculation on File</t>
  </si>
  <si>
    <t>Both Policy numbers noted on renewal notice</t>
  </si>
  <si>
    <t>Correct vehicles Noted as per Calculation Sheet</t>
  </si>
  <si>
    <t>Correct Renewal Date</t>
  </si>
  <si>
    <t>Correct driving option noted</t>
  </si>
  <si>
    <t xml:space="preserve">Total </t>
  </si>
  <si>
    <t>Premium 25/70</t>
  </si>
  <si>
    <t>Premium 21/70</t>
  </si>
  <si>
    <t>Wheeled or Tracked</t>
  </si>
  <si>
    <t>Full Open Drive</t>
  </si>
  <si>
    <t xml:space="preserve">Please type into this form </t>
  </si>
  <si>
    <t xml:space="preserve">Date of Birth </t>
  </si>
  <si>
    <t>Current Insurer</t>
  </si>
  <si>
    <t xml:space="preserve">Years in Business </t>
  </si>
  <si>
    <t>Renewal Date</t>
  </si>
  <si>
    <t xml:space="preserve"> </t>
  </si>
  <si>
    <t>MAX</t>
  </si>
  <si>
    <t>25/70</t>
  </si>
  <si>
    <t>Open drive</t>
  </si>
  <si>
    <t>21/70</t>
  </si>
  <si>
    <t>Full</t>
  </si>
  <si>
    <t>Premium Full</t>
  </si>
  <si>
    <t>Total Inc Levy 5%</t>
  </si>
  <si>
    <t xml:space="preserve">Full </t>
  </si>
  <si>
    <t>Including Government Levy 5%</t>
  </si>
  <si>
    <t>Rates for Tractor and Trailer Combi</t>
  </si>
  <si>
    <t>Motor Only</t>
  </si>
  <si>
    <t>Years Claims Free on that vehicle</t>
  </si>
  <si>
    <t>NCD Level</t>
  </si>
  <si>
    <t>NOTES</t>
  </si>
  <si>
    <r>
      <t>Max D</t>
    </r>
    <r>
      <rPr>
        <sz val="8"/>
        <color indexed="8"/>
        <rFont val="Calibri"/>
        <family val="2"/>
      </rPr>
      <t xml:space="preserve">iscretionary </t>
    </r>
    <r>
      <rPr>
        <sz val="8"/>
        <color indexed="8"/>
        <rFont val="Calibri"/>
        <family val="2"/>
      </rPr>
      <t>D</t>
    </r>
    <r>
      <rPr>
        <sz val="8"/>
        <color indexed="8"/>
        <rFont val="Calibri"/>
        <family val="2"/>
      </rPr>
      <t>iscounting</t>
    </r>
    <r>
      <rPr>
        <sz val="8"/>
        <color indexed="8"/>
        <rFont val="Calibri"/>
        <family val="2"/>
      </rPr>
      <t xml:space="preserve"> </t>
    </r>
  </si>
  <si>
    <t>Accidental Damage Fire and Theft Only</t>
  </si>
  <si>
    <t>Accidental Damage Fire and Theft and Third Party Motor Cover:</t>
  </si>
  <si>
    <t>Discretionary</t>
  </si>
  <si>
    <t>Discount</t>
  </si>
  <si>
    <t>FEE</t>
  </si>
  <si>
    <t>Tractor Make</t>
  </si>
  <si>
    <t xml:space="preserve">Carrying Capacity DUMPERS ONLY </t>
  </si>
  <si>
    <t>Carrying Capacity</t>
  </si>
  <si>
    <t xml:space="preserve">Please Select </t>
  </si>
  <si>
    <t xml:space="preserve">Cover Required           </t>
  </si>
  <si>
    <t>VERSION 7</t>
  </si>
  <si>
    <t>Please Select</t>
  </si>
  <si>
    <t>How many years consecutive driving experience does the proposer or main driver have on special type vehicles?</t>
  </si>
  <si>
    <r>
      <t>Please note that Farming Work and Agricultural Contracting  are</t>
    </r>
    <r>
      <rPr>
        <u/>
        <sz val="12"/>
        <rFont val="Arial"/>
        <family val="2"/>
      </rPr>
      <t xml:space="preserve"> not </t>
    </r>
    <r>
      <rPr>
        <b/>
        <sz val="12"/>
        <rFont val="Arial"/>
        <family val="2"/>
      </rPr>
      <t>Suitable</t>
    </r>
  </si>
  <si>
    <t>Make, Model Type of Vehicle</t>
  </si>
  <si>
    <t>Name of Proposer in Full</t>
  </si>
  <si>
    <t xml:space="preserve">Postal Address </t>
  </si>
  <si>
    <t>Year of make</t>
  </si>
  <si>
    <t xml:space="preserve">based on the current market value unless reinstatement cover is applicable (for a vehicle of the same make and model) or where applicable the limit on the </t>
  </si>
  <si>
    <t xml:space="preserve">(amount of indemnity) placed by you on the vehicle as shown on the policy schedule , whichever is less. 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</si>
  <si>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We will not pay for loss or damage over the current market value even if the Sum Insured on the policy schedule may be greater.</t>
    </r>
  </si>
  <si>
    <t>Is the vehicle Wheeled or Tracked?</t>
  </si>
  <si>
    <t>If the
vehicle is not
registered for
road use/used
in a public place
(please tick box)</t>
  </si>
  <si>
    <t xml:space="preserve">1. Have you or any principal in the business or any company in which you have had an interest been declared bankrupt, the subject </t>
  </si>
  <si>
    <t>Details of your business</t>
  </si>
  <si>
    <t>Business or Occupation</t>
  </si>
  <si>
    <t>If more than one, state all</t>
  </si>
  <si>
    <t xml:space="preserve">2. Have you or any principal in the business , or any business in which you have had an interest ever been disqualified from </t>
  </si>
  <si>
    <t xml:space="preserve">    being a company director ?</t>
  </si>
  <si>
    <t xml:space="preserve">    of a Court Judgement (including court enforcement, order enforced by a sheriff, bailiff, or other similar person or body), </t>
  </si>
  <si>
    <t xml:space="preserve">    receivership, examinership, bankruptcy or liquidation proceedings or made any arrangements with creditors?</t>
  </si>
  <si>
    <t>Driving options</t>
  </si>
  <si>
    <t>Please select one of the following driving options</t>
  </si>
  <si>
    <t>1. Full open driving</t>
  </si>
  <si>
    <t>2. Open driving 21 - 70</t>
  </si>
  <si>
    <t>3. Open driving 25- 70</t>
  </si>
  <si>
    <t>Driver details</t>
  </si>
  <si>
    <t>1. To the best of your knowledge and belief, have you or any driver or any other person who may be material to this Insurance:</t>
  </si>
  <si>
    <t xml:space="preserve">    (b) been involved in any accident or loss or have any claims been made against you or them in the last 5 years?</t>
  </si>
  <si>
    <t xml:space="preserve">    (c) been disqualified from driving? ( Answer only required if Third Party Motor Cover required)</t>
  </si>
  <si>
    <t xml:space="preserve">    (d) have defective vision or hearing or suffered at any time from diabetes, fits, any heart complaints or any other disease or physical</t>
  </si>
  <si>
    <t xml:space="preserve">         infirmity? ( Answer only required if  Third Party Motor Cover required)</t>
  </si>
  <si>
    <t xml:space="preserve">    (f)  have any outstanding or pending motor Insurance claims?  ( Answer only required if Third Party Motor Cover required)</t>
  </si>
  <si>
    <t xml:space="preserve">    (g) does any driver who will drive under the open driving cover have more than six penalty points and/or any penalty points</t>
  </si>
  <si>
    <t xml:space="preserve">          that have been applied from a judgement in a court of law, currently endorsed on their licence?</t>
  </si>
  <si>
    <t xml:space="preserve">         (Answer only required if Third Party Motor Cover required)</t>
  </si>
  <si>
    <t xml:space="preserve">    spent conviction' under the Criminal Justice (Spent convictions and Certain Disclosures) Act 2016 please visit www.irishstatutebook.ie</t>
  </si>
  <si>
    <t>If entitled to a no claims discount please state the number of years as shown on your last renewal documentation</t>
  </si>
  <si>
    <t xml:space="preserve">    and were safety practices acceptable?</t>
  </si>
  <si>
    <t xml:space="preserve">    or bulk storage, or any part of an Airport to which aircraft have access?</t>
  </si>
  <si>
    <t>Contact Name</t>
  </si>
  <si>
    <t>Email Address</t>
  </si>
  <si>
    <t xml:space="preserve">Phone Number </t>
  </si>
  <si>
    <t>Registration or Serial number</t>
  </si>
  <si>
    <r>
      <t>3. Is the proposer /main driver a permanent resident</t>
    </r>
    <r>
      <rPr>
        <b/>
        <sz val="12"/>
        <rFont val="Arial"/>
        <family val="2"/>
      </rPr>
      <t xml:space="preserve"> outside</t>
    </r>
    <r>
      <rPr>
        <sz val="12"/>
        <rFont val="Arial"/>
        <family val="2"/>
      </rPr>
      <t xml:space="preserve"> of the Republic of Ireland ?</t>
    </r>
  </si>
  <si>
    <t>2.  (a) Does a safe pass system operate for employees on site?</t>
  </si>
  <si>
    <t xml:space="preserve">3. Have your employers and public liability insurers recently carried out a Health and Safety Site Survey </t>
  </si>
  <si>
    <r>
      <rPr>
        <sz val="12"/>
        <rFont val="Arial"/>
        <family val="2"/>
      </rPr>
      <t>4.</t>
    </r>
    <r>
      <rPr>
        <b/>
        <sz val="12"/>
        <rFont val="Arial"/>
        <family val="2"/>
      </rPr>
      <t xml:space="preserve">  Vehicle Details - </t>
    </r>
    <r>
      <rPr>
        <sz val="12"/>
        <rFont val="Arial"/>
        <family val="2"/>
      </rPr>
      <t>please provide full details</t>
    </r>
  </si>
  <si>
    <r>
      <t xml:space="preserve">5. For Cover for Tractors (Non farm use) Please advise the carrying capacity of the </t>
    </r>
    <r>
      <rPr>
        <b/>
        <sz val="12"/>
        <rFont val="Arial"/>
        <family val="2"/>
      </rPr>
      <t>tractor and largest trailer combined</t>
    </r>
  </si>
  <si>
    <t xml:space="preserve">7. Will the vehicle access or visit any hazardous sites or locations such as power stations, nuclear installations, refineries </t>
  </si>
  <si>
    <t>If yes to 6 and or 7 please provide details here</t>
  </si>
  <si>
    <t xml:space="preserve">If you answer Yes to any of the above questions under the heading , please provide details here: </t>
  </si>
  <si>
    <t xml:space="preserve">Date: </t>
  </si>
  <si>
    <t xml:space="preserve">Your Signature: </t>
  </si>
  <si>
    <t xml:space="preserve">POLICY SCHEDULE </t>
  </si>
  <si>
    <t xml:space="preserve">PREMIUM </t>
  </si>
  <si>
    <t xml:space="preserve">Section Applicable </t>
  </si>
  <si>
    <t>Excess Section 1</t>
  </si>
  <si>
    <t>Amount of Indemnity €</t>
  </si>
  <si>
    <t>Section 2 = Third Party Motor Cover</t>
  </si>
  <si>
    <t>Section 3 = Statutory Inspection cover</t>
  </si>
  <si>
    <t>FINGAL INSURANCE GROUP DAC</t>
  </si>
  <si>
    <t xml:space="preserve">Section 1 = Accidental Damage Fire and Theft Cover </t>
  </si>
  <si>
    <t xml:space="preserve">Subject to the vehicle being owned and registered in the name of the policy holder except where otherwise </t>
  </si>
  <si>
    <t>agreed by the Company</t>
  </si>
  <si>
    <t>ADDRESS:</t>
  </si>
  <si>
    <t>not exceed  €10,000.00</t>
  </si>
  <si>
    <t xml:space="preserve">Endorsements Applicable: </t>
  </si>
  <si>
    <t>POLICYHOLDER</t>
  </si>
  <si>
    <t>RENEWAL DATE:</t>
  </si>
  <si>
    <t>AGENT :</t>
  </si>
  <si>
    <t xml:space="preserve">                                                                                               Aviva Insurance Ireland DAC</t>
  </si>
  <si>
    <t xml:space="preserve">                                                                                         A private company limited by shares.</t>
  </si>
  <si>
    <t xml:space="preserve">                                                                                            Registered in Ireland No.605769</t>
  </si>
  <si>
    <t xml:space="preserve">                   Aviva Insurance Ireland Designated Activity Company, trading as Aviva is regulated by the Central Bank of Ireland.</t>
  </si>
  <si>
    <t xml:space="preserve">                                           Registered Office : One Park Place,Hatch Street, Dublin 2, Ireland, D02 E651.</t>
  </si>
  <si>
    <t>Ages 25/70</t>
  </si>
  <si>
    <t>Ages 21/70</t>
  </si>
  <si>
    <t>Fee</t>
  </si>
  <si>
    <r>
      <rPr>
        <b/>
        <sz val="12"/>
        <color indexed="8"/>
        <rFont val="Calibri"/>
        <family val="2"/>
      </rPr>
      <t>Fire Brigade Charges</t>
    </r>
    <r>
      <rPr>
        <sz val="12"/>
        <color indexed="8"/>
        <rFont val="Calibri"/>
        <family val="2"/>
      </rPr>
      <t xml:space="preserve">  The Companies Liability in respect of these charges shall </t>
    </r>
  </si>
  <si>
    <t xml:space="preserve">    (e) been refused any insurance, renewal or had any special terms or conditions imposed by an insurer?</t>
  </si>
  <si>
    <t xml:space="preserve">    (a) been convicted of any offence of any nature, or is any prosecution pending?*</t>
  </si>
  <si>
    <t xml:space="preserve">* an individual is not required to disclose a spent conviction when supplying information on past convictions. To determine whether or not a conviction is a </t>
  </si>
  <si>
    <t xml:space="preserve">     (b) Have all drivers undertaken the CSCS (driving ticket) operator course?</t>
  </si>
  <si>
    <r>
      <t xml:space="preserve">Current Value € ** </t>
    </r>
    <r>
      <rPr>
        <sz val="12"/>
        <color indexed="50"/>
        <rFont val="Arial"/>
        <family val="2"/>
      </rPr>
      <t>i</t>
    </r>
    <r>
      <rPr>
        <sz val="12"/>
        <color indexed="8"/>
        <rFont val="Arial"/>
        <family val="2"/>
      </rPr>
      <t>ncluding accessories and spare parts</t>
    </r>
    <r>
      <rPr>
        <sz val="12"/>
        <rFont val="Arial"/>
        <family val="2"/>
      </rPr>
      <t xml:space="preserve"> </t>
    </r>
  </si>
  <si>
    <t xml:space="preserve">** In the event that the vehicles covered by your policy is damaged beyond economic repair we will calculate the value of the vehicle at the time of the loss </t>
  </si>
  <si>
    <r>
      <t>8. Are the vehicles or trailers owned by the proposer and registered in the proposers name ?</t>
    </r>
    <r>
      <rPr>
        <b/>
        <sz val="12"/>
        <rFont val="Arial"/>
        <family val="2"/>
      </rPr>
      <t xml:space="preserve"> If no please provide details here</t>
    </r>
  </si>
  <si>
    <t>POLICY NUMBERS:</t>
  </si>
  <si>
    <t>JM123496789 and MV123456789</t>
  </si>
  <si>
    <t>Item no.</t>
  </si>
  <si>
    <t>RTA certificate Yes or No</t>
  </si>
  <si>
    <t>OCCUPATION</t>
  </si>
  <si>
    <t>(and no other for the purpose of this insurance)</t>
  </si>
  <si>
    <t>DATE OF ISSUE:</t>
  </si>
  <si>
    <t>EFFECTIVE  DATE:</t>
  </si>
  <si>
    <t>(inclusive of governement levies)</t>
  </si>
  <si>
    <r>
      <rPr>
        <b/>
        <sz val="12"/>
        <color indexed="8"/>
        <rFont val="Calibri"/>
        <family val="2"/>
      </rPr>
      <t>Section 2 Endorsement 15 :</t>
    </r>
    <r>
      <rPr>
        <sz val="12"/>
        <color indexed="8"/>
        <rFont val="Calibri"/>
        <family val="2"/>
      </rPr>
      <t xml:space="preserve"> Third Party Property Damage Limit €6,500,000.00</t>
    </r>
  </si>
  <si>
    <t xml:space="preserve">Work on agricultural land not involving farming is acceptable. e.g. Reclamation, Building, Drainage etc. </t>
  </si>
  <si>
    <t xml:space="preserve"> If yes please provide details below</t>
  </si>
  <si>
    <t xml:space="preserve">6. Will any of this plant be hired out without you or your employee having full custody and control of the plant? </t>
  </si>
  <si>
    <t>9.  If you need us to carry out inspections of your plant and issue reports required by law please provide</t>
  </si>
  <si>
    <t xml:space="preserve">Age Limits </t>
  </si>
  <si>
    <t xml:space="preserve">Full open drive with the appropriate licence </t>
  </si>
  <si>
    <t>TOTAL</t>
  </si>
  <si>
    <t xml:space="preserve">Any person not under the age of 25 years or over the age of 70 with the appropriate licence </t>
  </si>
  <si>
    <r>
      <t xml:space="preserve">Any person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under the age of 25 years or over the age of 70 with the appropriate licence </t>
    </r>
  </si>
  <si>
    <r>
      <t xml:space="preserve">Any person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under the age of 21 years or over the age of 70 with the  appropriate licence </t>
    </r>
  </si>
  <si>
    <t xml:space="preserve">Non Reg Vehicles </t>
  </si>
  <si>
    <t>Disc</t>
  </si>
  <si>
    <t xml:space="preserve">     10% MAX</t>
  </si>
  <si>
    <t>Cover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</si>
</sst>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€&quot;#,##0;\-&quot;€&quot;#,##0"/>
    <numFmt numFmtId="6" formatCode="&quot;€&quot;#,##0;[Red]\-&quot;€&quot;#,##0"/>
    <numFmt numFmtId="8" formatCode="&quot;€&quot;#,##0.00;[Red]\-&quot;€&quot;#,##0.00"/>
    <numFmt numFmtId="164" formatCode="&quot;€&quot;#,##0.00"/>
    <numFmt numFmtId="165" formatCode="\€#,##0.00"/>
  </numFmts>
  <fonts count="5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u/>
      <sz val="12"/>
      <name val="Arial"/>
      <family val="2"/>
    </font>
    <font>
      <sz val="12"/>
      <color indexed="5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haroni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i/>
      <sz val="12"/>
      <color rgb="FFFF0000"/>
      <name val="Arial"/>
      <family val="2"/>
    </font>
    <font>
      <sz val="36"/>
      <color rgb="FFFF0000"/>
      <name val="Arial"/>
      <family val="2"/>
    </font>
    <font>
      <sz val="35"/>
      <color rgb="FFFF0000"/>
      <name val="Arial"/>
      <family val="2"/>
    </font>
    <font>
      <b/>
      <i/>
      <u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Tahoma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450666829432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30">
    <xf numFmtId="0" fontId="0" fillId="0" borderId="0" xfId="0"/>
    <xf numFmtId="0" fontId="20" fillId="0" borderId="0" xfId="0" applyFont="1"/>
    <xf numFmtId="0" fontId="0" fillId="3" borderId="0" xfId="0" applyFill="1"/>
    <xf numFmtId="164" fontId="0" fillId="0" borderId="0" xfId="0" applyNumberFormat="1"/>
    <xf numFmtId="0" fontId="21" fillId="0" borderId="0" xfId="0" applyFont="1"/>
    <xf numFmtId="164" fontId="20" fillId="4" borderId="0" xfId="0" applyNumberFormat="1" applyFont="1" applyFill="1"/>
    <xf numFmtId="164" fontId="19" fillId="0" borderId="0" xfId="0" applyNumberFormat="1" applyFont="1"/>
    <xf numFmtId="0" fontId="0" fillId="0" borderId="0" xfId="0" applyFont="1"/>
    <xf numFmtId="0" fontId="0" fillId="5" borderId="0" xfId="0" applyFont="1" applyFill="1"/>
    <xf numFmtId="5" fontId="0" fillId="5" borderId="0" xfId="0" applyNumberFormat="1" applyFont="1" applyFill="1"/>
    <xf numFmtId="6" fontId="0" fillId="5" borderId="0" xfId="0" applyNumberFormat="1" applyFont="1" applyFill="1"/>
    <xf numFmtId="10" fontId="0" fillId="0" borderId="0" xfId="0" applyNumberFormat="1"/>
    <xf numFmtId="0" fontId="22" fillId="0" borderId="0" xfId="0" applyFont="1"/>
    <xf numFmtId="164" fontId="22" fillId="0" borderId="0" xfId="0" applyNumberFormat="1" applyFont="1"/>
    <xf numFmtId="0" fontId="23" fillId="6" borderId="0" xfId="0" applyFont="1" applyFill="1"/>
    <xf numFmtId="8" fontId="23" fillId="6" borderId="0" xfId="0" applyNumberFormat="1" applyFont="1" applyFill="1"/>
    <xf numFmtId="164" fontId="24" fillId="0" borderId="0" xfId="0" applyNumberFormat="1" applyFont="1"/>
    <xf numFmtId="0" fontId="0" fillId="7" borderId="0" xfId="0" applyFill="1"/>
    <xf numFmtId="164" fontId="19" fillId="5" borderId="0" xfId="0" applyNumberFormat="1" applyFont="1" applyFill="1"/>
    <xf numFmtId="0" fontId="20" fillId="5" borderId="0" xfId="0" applyFont="1" applyFill="1"/>
    <xf numFmtId="0" fontId="23" fillId="0" borderId="0" xfId="0" applyFont="1"/>
    <xf numFmtId="6" fontId="1" fillId="8" borderId="1" xfId="0" applyNumberFormat="1" applyFont="1" applyFill="1" applyBorder="1" applyAlignment="1"/>
    <xf numFmtId="6" fontId="1" fillId="8" borderId="2" xfId="0" applyNumberFormat="1" applyFont="1" applyFill="1" applyBorder="1" applyAlignment="1"/>
    <xf numFmtId="6" fontId="1" fillId="8" borderId="0" xfId="0" applyNumberFormat="1" applyFont="1" applyFill="1" applyBorder="1" applyAlignment="1"/>
    <xf numFmtId="164" fontId="0" fillId="8" borderId="3" xfId="0" applyNumberFormat="1" applyFill="1" applyBorder="1"/>
    <xf numFmtId="9" fontId="0" fillId="8" borderId="3" xfId="0" applyNumberFormat="1" applyFill="1" applyBorder="1"/>
    <xf numFmtId="0" fontId="2" fillId="8" borderId="3" xfId="0" applyFont="1" applyFill="1" applyBorder="1" applyAlignment="1"/>
    <xf numFmtId="0" fontId="25" fillId="7" borderId="0" xfId="0" applyFont="1" applyFill="1"/>
    <xf numFmtId="164" fontId="20" fillId="9" borderId="3" xfId="0" applyNumberFormat="1" applyFont="1" applyFill="1" applyBorder="1"/>
    <xf numFmtId="0" fontId="20" fillId="8" borderId="3" xfId="0" applyFont="1" applyFill="1" applyBorder="1"/>
    <xf numFmtId="164" fontId="20" fillId="0" borderId="0" xfId="0" applyNumberFormat="1" applyFont="1"/>
    <xf numFmtId="8" fontId="1" fillId="8" borderId="1" xfId="0" applyNumberFormat="1" applyFont="1" applyFill="1" applyBorder="1" applyAlignment="1"/>
    <xf numFmtId="6" fontId="2" fillId="8" borderId="2" xfId="0" applyNumberFormat="1" applyFont="1" applyFill="1" applyBorder="1" applyAlignment="1"/>
    <xf numFmtId="164" fontId="20" fillId="8" borderId="0" xfId="0" applyNumberFormat="1" applyFont="1" applyFill="1"/>
    <xf numFmtId="164" fontId="20" fillId="5" borderId="0" xfId="0" applyNumberFormat="1" applyFont="1" applyFill="1"/>
    <xf numFmtId="8" fontId="20" fillId="5" borderId="0" xfId="0" applyNumberFormat="1" applyFont="1" applyFill="1"/>
    <xf numFmtId="0" fontId="20" fillId="0" borderId="4" xfId="0" applyFont="1" applyBorder="1"/>
    <xf numFmtId="0" fontId="20" fillId="0" borderId="0" xfId="0" applyFont="1" applyBorder="1"/>
    <xf numFmtId="1" fontId="0" fillId="0" borderId="0" xfId="0" applyNumberFormat="1"/>
    <xf numFmtId="8" fontId="0" fillId="8" borderId="3" xfId="0" applyNumberFormat="1" applyFill="1" applyBorder="1"/>
    <xf numFmtId="10" fontId="20" fillId="7" borderId="3" xfId="0" applyNumberFormat="1" applyFont="1" applyFill="1" applyBorder="1"/>
    <xf numFmtId="8" fontId="20" fillId="7" borderId="5" xfId="0" applyNumberFormat="1" applyFont="1" applyFill="1" applyBorder="1"/>
    <xf numFmtId="8" fontId="20" fillId="7" borderId="2" xfId="0" applyNumberFormat="1" applyFont="1" applyFill="1" applyBorder="1"/>
    <xf numFmtId="0" fontId="26" fillId="7" borderId="0" xfId="0" applyFont="1" applyFill="1"/>
    <xf numFmtId="6" fontId="0" fillId="3" borderId="0" xfId="0" applyNumberFormat="1" applyFill="1"/>
    <xf numFmtId="0" fontId="23" fillId="5" borderId="0" xfId="0" applyFont="1" applyFill="1"/>
    <xf numFmtId="0" fontId="27" fillId="6" borderId="0" xfId="0" applyFont="1" applyFill="1"/>
    <xf numFmtId="0" fontId="20" fillId="10" borderId="0" xfId="0" applyFont="1" applyFill="1"/>
    <xf numFmtId="0" fontId="28" fillId="2" borderId="0" xfId="0" applyFont="1" applyFill="1"/>
    <xf numFmtId="0" fontId="29" fillId="2" borderId="0" xfId="0" applyFont="1" applyFill="1"/>
    <xf numFmtId="0" fontId="0" fillId="3" borderId="3" xfId="0" applyFont="1" applyFill="1" applyBorder="1"/>
    <xf numFmtId="0" fontId="0" fillId="3" borderId="0" xfId="0" applyFont="1" applyFill="1" applyBorder="1"/>
    <xf numFmtId="0" fontId="29" fillId="2" borderId="0" xfId="0" applyFont="1" applyFill="1" applyAlignment="1">
      <alignment horizontal="left"/>
    </xf>
    <xf numFmtId="0" fontId="30" fillId="2" borderId="0" xfId="0" applyFont="1" applyFill="1"/>
    <xf numFmtId="0" fontId="29" fillId="8" borderId="3" xfId="0" applyFont="1" applyFill="1" applyBorder="1" applyAlignment="1"/>
    <xf numFmtId="6" fontId="29" fillId="8" borderId="3" xfId="0" applyNumberFormat="1" applyFont="1" applyFill="1" applyBorder="1" applyAlignment="1"/>
    <xf numFmtId="6" fontId="29" fillId="8" borderId="1" xfId="0" applyNumberFormat="1" applyFont="1" applyFill="1" applyBorder="1" applyAlignment="1"/>
    <xf numFmtId="6" fontId="29" fillId="8" borderId="2" xfId="0" applyNumberFormat="1" applyFont="1" applyFill="1" applyBorder="1" applyAlignment="1"/>
    <xf numFmtId="6" fontId="29" fillId="8" borderId="0" xfId="0" applyNumberFormat="1" applyFont="1" applyFill="1" applyBorder="1" applyAlignment="1"/>
    <xf numFmtId="13" fontId="29" fillId="10" borderId="0" xfId="0" quotePrefix="1" applyNumberFormat="1" applyFont="1" applyFill="1" applyBorder="1" applyAlignment="1"/>
    <xf numFmtId="6" fontId="28" fillId="8" borderId="2" xfId="0" applyNumberFormat="1" applyFont="1" applyFill="1" applyBorder="1" applyAlignment="1"/>
    <xf numFmtId="6" fontId="29" fillId="10" borderId="2" xfId="0" applyNumberFormat="1" applyFont="1" applyFill="1" applyBorder="1" applyAlignment="1"/>
    <xf numFmtId="0" fontId="29" fillId="8" borderId="6" xfId="0" applyFont="1" applyFill="1" applyBorder="1" applyAlignment="1"/>
    <xf numFmtId="9" fontId="0" fillId="8" borderId="3" xfId="0" applyNumberFormat="1" applyFont="1" applyFill="1" applyBorder="1"/>
    <xf numFmtId="164" fontId="0" fillId="8" borderId="3" xfId="0" applyNumberFormat="1" applyFont="1" applyFill="1" applyBorder="1"/>
    <xf numFmtId="8" fontId="0" fillId="8" borderId="3" xfId="0" applyNumberFormat="1" applyFont="1" applyFill="1" applyBorder="1"/>
    <xf numFmtId="0" fontId="29" fillId="10" borderId="6" xfId="0" applyFont="1" applyFill="1" applyBorder="1" applyAlignment="1"/>
    <xf numFmtId="6" fontId="29" fillId="10" borderId="3" xfId="0" applyNumberFormat="1" applyFont="1" applyFill="1" applyBorder="1" applyAlignment="1"/>
    <xf numFmtId="0" fontId="29" fillId="10" borderId="3" xfId="0" applyFont="1" applyFill="1" applyBorder="1" applyAlignment="1"/>
    <xf numFmtId="6" fontId="29" fillId="10" borderId="1" xfId="0" applyNumberFormat="1" applyFont="1" applyFill="1" applyBorder="1" applyAlignment="1"/>
    <xf numFmtId="0" fontId="28" fillId="8" borderId="3" xfId="0" applyFont="1" applyFill="1" applyBorder="1" applyAlignment="1"/>
    <xf numFmtId="0" fontId="0" fillId="8" borderId="3" xfId="0" applyFont="1" applyFill="1" applyBorder="1"/>
    <xf numFmtId="0" fontId="29" fillId="8" borderId="0" xfId="0" applyFont="1" applyFill="1" applyBorder="1" applyAlignment="1"/>
    <xf numFmtId="0" fontId="28" fillId="8" borderId="0" xfId="0" applyFont="1" applyFill="1" applyBorder="1" applyAlignment="1"/>
    <xf numFmtId="0" fontId="0" fillId="8" borderId="0" xfId="0" applyFont="1" applyFill="1" applyBorder="1"/>
    <xf numFmtId="164" fontId="0" fillId="8" borderId="0" xfId="0" applyNumberFormat="1" applyFont="1" applyFill="1" applyBorder="1"/>
    <xf numFmtId="164" fontId="0" fillId="0" borderId="0" xfId="0" applyNumberFormat="1" applyFont="1"/>
    <xf numFmtId="6" fontId="29" fillId="5" borderId="0" xfId="0" applyNumberFormat="1" applyFont="1" applyFill="1" applyBorder="1" applyAlignment="1"/>
    <xf numFmtId="0" fontId="0" fillId="3" borderId="0" xfId="0" applyFont="1" applyFill="1"/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8" fontId="0" fillId="5" borderId="0" xfId="0" applyNumberFormat="1" applyFont="1" applyFill="1"/>
    <xf numFmtId="0" fontId="0" fillId="0" borderId="4" xfId="0" applyFont="1" applyBorder="1"/>
    <xf numFmtId="164" fontId="0" fillId="7" borderId="4" xfId="0" applyNumberFormat="1" applyFont="1" applyFill="1" applyBorder="1"/>
    <xf numFmtId="0" fontId="0" fillId="0" borderId="0" xfId="0" applyFont="1" applyBorder="1"/>
    <xf numFmtId="164" fontId="0" fillId="7" borderId="0" xfId="0" applyNumberFormat="1" applyFont="1" applyFill="1" applyBorder="1"/>
    <xf numFmtId="6" fontId="0" fillId="0" borderId="0" xfId="0" applyNumberFormat="1" applyFont="1"/>
    <xf numFmtId="0" fontId="30" fillId="11" borderId="3" xfId="2" applyFont="1" applyFill="1" applyBorder="1"/>
    <xf numFmtId="0" fontId="29" fillId="10" borderId="7" xfId="0" applyFont="1" applyFill="1" applyBorder="1" applyAlignment="1"/>
    <xf numFmtId="0" fontId="0" fillId="10" borderId="1" xfId="0" applyFont="1" applyFill="1" applyBorder="1" applyAlignment="1"/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9" fontId="31" fillId="0" borderId="10" xfId="0" applyNumberFormat="1" applyFont="1" applyBorder="1" applyAlignment="1">
      <alignment horizontal="center"/>
    </xf>
    <xf numFmtId="9" fontId="31" fillId="0" borderId="11" xfId="0" applyNumberFormat="1" applyFont="1" applyBorder="1" applyAlignment="1">
      <alignment horizontal="center"/>
    </xf>
    <xf numFmtId="9" fontId="31" fillId="0" borderId="12" xfId="0" applyNumberFormat="1" applyFont="1" applyBorder="1" applyAlignment="1">
      <alignment horizontal="center"/>
    </xf>
    <xf numFmtId="9" fontId="31" fillId="0" borderId="13" xfId="0" applyNumberFormat="1" applyFont="1" applyBorder="1" applyAlignment="1">
      <alignment horizontal="center"/>
    </xf>
    <xf numFmtId="8" fontId="32" fillId="5" borderId="0" xfId="0" applyNumberFormat="1" applyFont="1" applyFill="1"/>
    <xf numFmtId="8" fontId="19" fillId="5" borderId="0" xfId="0" applyNumberFormat="1" applyFont="1" applyFill="1"/>
    <xf numFmtId="0" fontId="19" fillId="5" borderId="0" xfId="0" applyFont="1" applyFill="1"/>
    <xf numFmtId="0" fontId="33" fillId="0" borderId="14" xfId="0" applyFont="1" applyBorder="1" applyAlignment="1">
      <alignment horizontal="center" wrapText="1"/>
    </xf>
    <xf numFmtId="6" fontId="29" fillId="12" borderId="2" xfId="0" applyNumberFormat="1" applyFont="1" applyFill="1" applyBorder="1" applyAlignment="1"/>
    <xf numFmtId="8" fontId="29" fillId="12" borderId="1" xfId="0" applyNumberFormat="1" applyFont="1" applyFill="1" applyBorder="1" applyAlignment="1"/>
    <xf numFmtId="0" fontId="0" fillId="0" borderId="15" xfId="0" applyFont="1" applyBorder="1"/>
    <xf numFmtId="0" fontId="0" fillId="0" borderId="16" xfId="0" applyFont="1" applyBorder="1"/>
    <xf numFmtId="8" fontId="0" fillId="5" borderId="16" xfId="0" applyNumberFormat="1" applyFont="1" applyFill="1" applyBorder="1"/>
    <xf numFmtId="0" fontId="0" fillId="5" borderId="16" xfId="0" applyFont="1" applyFill="1" applyBorder="1"/>
    <xf numFmtId="0" fontId="20" fillId="0" borderId="17" xfId="0" applyFont="1" applyBorder="1"/>
    <xf numFmtId="0" fontId="20" fillId="0" borderId="18" xfId="0" applyFont="1" applyBorder="1"/>
    <xf numFmtId="8" fontId="20" fillId="5" borderId="0" xfId="0" applyNumberFormat="1" applyFont="1" applyFill="1" applyBorder="1"/>
    <xf numFmtId="164" fontId="0" fillId="5" borderId="0" xfId="0" applyNumberFormat="1" applyFont="1" applyFill="1" applyBorder="1"/>
    <xf numFmtId="8" fontId="20" fillId="9" borderId="19" xfId="0" applyNumberFormat="1" applyFont="1" applyFill="1" applyBorder="1"/>
    <xf numFmtId="0" fontId="0" fillId="0" borderId="18" xfId="0" applyFont="1" applyBorder="1"/>
    <xf numFmtId="0" fontId="0" fillId="5" borderId="0" xfId="0" applyFont="1" applyFill="1" applyBorder="1"/>
    <xf numFmtId="0" fontId="0" fillId="5" borderId="19" xfId="0" applyFont="1" applyFill="1" applyBorder="1"/>
    <xf numFmtId="0" fontId="0" fillId="0" borderId="20" xfId="0" applyFont="1" applyBorder="1"/>
    <xf numFmtId="8" fontId="20" fillId="13" borderId="21" xfId="0" applyNumberFormat="1" applyFont="1" applyFill="1" applyBorder="1"/>
    <xf numFmtId="0" fontId="0" fillId="0" borderId="22" xfId="0" applyFont="1" applyBorder="1"/>
    <xf numFmtId="0" fontId="20" fillId="0" borderId="23" xfId="0" applyFont="1" applyBorder="1"/>
    <xf numFmtId="8" fontId="20" fillId="7" borderId="24" xfId="0" applyNumberFormat="1" applyFont="1" applyFill="1" applyBorder="1"/>
    <xf numFmtId="164" fontId="0" fillId="7" borderId="23" xfId="0" applyNumberFormat="1" applyFont="1" applyFill="1" applyBorder="1"/>
    <xf numFmtId="8" fontId="20" fillId="9" borderId="25" xfId="0" applyNumberFormat="1" applyFont="1" applyFill="1" applyBorder="1"/>
    <xf numFmtId="6" fontId="34" fillId="8" borderId="2" xfId="0" applyNumberFormat="1" applyFont="1" applyFill="1" applyBorder="1" applyAlignment="1"/>
    <xf numFmtId="6" fontId="34" fillId="14" borderId="2" xfId="0" applyNumberFormat="1" applyFont="1" applyFill="1" applyBorder="1" applyAlignment="1"/>
    <xf numFmtId="8" fontId="0" fillId="14" borderId="3" xfId="0" applyNumberFormat="1" applyFont="1" applyFill="1" applyBorder="1"/>
    <xf numFmtId="164" fontId="0" fillId="14" borderId="3" xfId="0" applyNumberFormat="1" applyFont="1" applyFill="1" applyBorder="1"/>
    <xf numFmtId="6" fontId="29" fillId="14" borderId="2" xfId="0" applyNumberFormat="1" applyFont="1" applyFill="1" applyBorder="1" applyAlignment="1"/>
    <xf numFmtId="6" fontId="28" fillId="15" borderId="2" xfId="0" applyNumberFormat="1" applyFont="1" applyFill="1" applyBorder="1" applyAlignment="1"/>
    <xf numFmtId="164" fontId="0" fillId="15" borderId="3" xfId="0" applyNumberFormat="1" applyFont="1" applyFill="1" applyBorder="1"/>
    <xf numFmtId="0" fontId="31" fillId="0" borderId="8" xfId="0" applyFont="1" applyBorder="1" applyAlignment="1">
      <alignment horizontal="center" wrapText="1"/>
    </xf>
    <xf numFmtId="0" fontId="7" fillId="2" borderId="0" xfId="2" applyFont="1" applyFill="1"/>
    <xf numFmtId="0" fontId="35" fillId="2" borderId="0" xfId="2" applyFont="1" applyFill="1" applyAlignment="1">
      <alignment wrapText="1"/>
    </xf>
    <xf numFmtId="0" fontId="8" fillId="2" borderId="0" xfId="2" applyFont="1" applyFill="1"/>
    <xf numFmtId="0" fontId="7" fillId="5" borderId="26" xfId="2" applyFont="1" applyFill="1" applyBorder="1"/>
    <xf numFmtId="0" fontId="7" fillId="2" borderId="0" xfId="2" applyFont="1" applyFill="1" applyBorder="1"/>
    <xf numFmtId="0" fontId="7" fillId="5" borderId="0" xfId="2" applyFont="1" applyFill="1" applyBorder="1" applyAlignment="1"/>
    <xf numFmtId="0" fontId="7" fillId="5" borderId="0" xfId="2" applyFont="1" applyFill="1" applyBorder="1"/>
    <xf numFmtId="0" fontId="36" fillId="5" borderId="26" xfId="2" applyFont="1" applyFill="1" applyBorder="1"/>
    <xf numFmtId="0" fontId="9" fillId="2" borderId="0" xfId="2" applyFont="1" applyFill="1"/>
    <xf numFmtId="0" fontId="37" fillId="2" borderId="0" xfId="2" applyFont="1" applyFill="1" applyBorder="1"/>
    <xf numFmtId="0" fontId="10" fillId="2" borderId="0" xfId="2" applyFont="1" applyFill="1"/>
    <xf numFmtId="0" fontId="8" fillId="2" borderId="0" xfId="2" applyFont="1" applyFill="1" applyBorder="1"/>
    <xf numFmtId="165" fontId="8" fillId="2" borderId="0" xfId="2" applyNumberFormat="1" applyFont="1" applyFill="1" applyBorder="1"/>
    <xf numFmtId="0" fontId="7" fillId="8" borderId="3" xfId="2" applyFont="1" applyFill="1" applyBorder="1" applyAlignment="1"/>
    <xf numFmtId="0" fontId="7" fillId="11" borderId="1" xfId="2" applyFont="1" applyFill="1" applyBorder="1" applyAlignment="1"/>
    <xf numFmtId="0" fontId="11" fillId="2" borderId="0" xfId="2" applyFont="1" applyFill="1"/>
    <xf numFmtId="0" fontId="8" fillId="2" borderId="0" xfId="2" applyFont="1" applyFill="1" applyAlignment="1">
      <alignment vertical="center"/>
    </xf>
    <xf numFmtId="0" fontId="7" fillId="8" borderId="7" xfId="0" applyFont="1" applyFill="1" applyBorder="1" applyAlignment="1"/>
    <xf numFmtId="0" fontId="12" fillId="3" borderId="0" xfId="2" applyFont="1" applyFill="1" applyBorder="1"/>
    <xf numFmtId="165" fontId="12" fillId="3" borderId="0" xfId="2" applyNumberFormat="1" applyFont="1" applyFill="1" applyBorder="1"/>
    <xf numFmtId="0" fontId="8" fillId="3" borderId="0" xfId="2" applyFont="1" applyFill="1" applyBorder="1"/>
    <xf numFmtId="0" fontId="7" fillId="3" borderId="0" xfId="2" applyFont="1" applyFill="1"/>
    <xf numFmtId="0" fontId="10" fillId="5" borderId="0" xfId="2" applyFont="1" applyFill="1" applyBorder="1" applyAlignment="1"/>
    <xf numFmtId="0" fontId="13" fillId="2" borderId="0" xfId="2" applyFont="1" applyFill="1"/>
    <xf numFmtId="0" fontId="38" fillId="2" borderId="0" xfId="2" applyFont="1" applyFill="1"/>
    <xf numFmtId="0" fontId="39" fillId="2" borderId="0" xfId="2" applyFont="1" applyFill="1" applyBorder="1"/>
    <xf numFmtId="0" fontId="20" fillId="0" borderId="15" xfId="0" applyFont="1" applyBorder="1"/>
    <xf numFmtId="0" fontId="20" fillId="0" borderId="16" xfId="0" applyFont="1" applyBorder="1"/>
    <xf numFmtId="0" fontId="0" fillId="0" borderId="19" xfId="0" applyFont="1" applyBorder="1"/>
    <xf numFmtId="0" fontId="20" fillId="0" borderId="22" xfId="0" applyFont="1" applyBorder="1"/>
    <xf numFmtId="0" fontId="0" fillId="0" borderId="23" xfId="0" applyFont="1" applyBorder="1"/>
    <xf numFmtId="0" fontId="7" fillId="2" borderId="0" xfId="2" quotePrefix="1" applyFont="1" applyFill="1"/>
    <xf numFmtId="6" fontId="7" fillId="2" borderId="0" xfId="2" applyNumberFormat="1" applyFont="1" applyFill="1" applyBorder="1"/>
    <xf numFmtId="0" fontId="7" fillId="10" borderId="3" xfId="2" applyFont="1" applyFill="1" applyBorder="1"/>
    <xf numFmtId="14" fontId="7" fillId="10" borderId="3" xfId="2" applyNumberFormat="1" applyFont="1" applyFill="1" applyBorder="1"/>
    <xf numFmtId="0" fontId="7" fillId="10" borderId="3" xfId="2" applyNumberFormat="1" applyFont="1" applyFill="1" applyBorder="1"/>
    <xf numFmtId="0" fontId="7" fillId="10" borderId="3" xfId="2" applyFont="1" applyFill="1" applyBorder="1" applyAlignment="1"/>
    <xf numFmtId="0" fontId="7" fillId="10" borderId="7" xfId="2" applyFont="1" applyFill="1" applyBorder="1" applyAlignment="1"/>
    <xf numFmtId="0" fontId="7" fillId="10" borderId="1" xfId="2" applyFont="1" applyFill="1" applyBorder="1" applyAlignment="1"/>
    <xf numFmtId="164" fontId="7" fillId="10" borderId="3" xfId="2" applyNumberFormat="1" applyFont="1" applyFill="1" applyBorder="1" applyAlignment="1"/>
    <xf numFmtId="0" fontId="7" fillId="10" borderId="6" xfId="2" applyFont="1" applyFill="1" applyBorder="1" applyAlignment="1"/>
    <xf numFmtId="0" fontId="35" fillId="2" borderId="0" xfId="2" applyFont="1" applyFill="1" applyAlignment="1">
      <alignment horizontal="left" vertical="top"/>
    </xf>
    <xf numFmtId="0" fontId="7" fillId="0" borderId="0" xfId="2" applyFont="1" applyFill="1"/>
    <xf numFmtId="0" fontId="40" fillId="2" borderId="0" xfId="2" applyFont="1" applyFill="1"/>
    <xf numFmtId="0" fontId="7" fillId="8" borderId="3" xfId="2" applyFont="1" applyFill="1" applyBorder="1" applyAlignment="1">
      <alignment vertical="top" wrapText="1"/>
    </xf>
    <xf numFmtId="0" fontId="7" fillId="10" borderId="6" xfId="2" applyFont="1" applyFill="1" applyBorder="1" applyAlignment="1"/>
    <xf numFmtId="164" fontId="7" fillId="0" borderId="0" xfId="2" applyNumberFormat="1" applyFont="1" applyFill="1" applyBorder="1"/>
    <xf numFmtId="0" fontId="0" fillId="0" borderId="0" xfId="0" applyBorder="1" applyAlignment="1"/>
    <xf numFmtId="0" fontId="7" fillId="8" borderId="3" xfId="2" applyFont="1" applyFill="1" applyBorder="1" applyAlignment="1">
      <alignment vertical="top"/>
    </xf>
    <xf numFmtId="0" fontId="7" fillId="8" borderId="7" xfId="2" applyFont="1" applyFill="1" applyBorder="1" applyAlignment="1">
      <alignment vertical="top" wrapText="1"/>
    </xf>
    <xf numFmtId="0" fontId="7" fillId="8" borderId="3" xfId="2" quotePrefix="1" applyFont="1" applyFill="1" applyBorder="1" applyAlignment="1">
      <alignment vertical="top" wrapText="1"/>
    </xf>
    <xf numFmtId="0" fontId="7" fillId="2" borderId="0" xfId="2" applyFont="1" applyFill="1" applyAlignment="1">
      <alignment vertical="top"/>
    </xf>
    <xf numFmtId="0" fontId="7" fillId="2" borderId="0" xfId="2" applyFont="1" applyFill="1" applyAlignment="1"/>
    <xf numFmtId="0" fontId="8" fillId="0" borderId="0" xfId="2" applyFont="1" applyFill="1" applyBorder="1"/>
    <xf numFmtId="0" fontId="12" fillId="0" borderId="0" xfId="2" applyFont="1" applyFill="1" applyBorder="1"/>
    <xf numFmtId="165" fontId="12" fillId="0" borderId="0" xfId="2" applyNumberFormat="1" applyFont="1" applyFill="1" applyBorder="1"/>
    <xf numFmtId="0" fontId="7" fillId="0" borderId="0" xfId="2" applyFont="1" applyFill="1" applyBorder="1"/>
    <xf numFmtId="0" fontId="41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  <xf numFmtId="0" fontId="7" fillId="0" borderId="0" xfId="2" quotePrefix="1" applyFont="1" applyFill="1"/>
    <xf numFmtId="0" fontId="7" fillId="0" borderId="0" xfId="2" applyFont="1" applyFill="1" applyBorder="1" applyAlignment="1"/>
    <xf numFmtId="0" fontId="7" fillId="16" borderId="0" xfId="2" applyFont="1" applyFill="1"/>
    <xf numFmtId="0" fontId="10" fillId="2" borderId="0" xfId="2" applyFont="1" applyFill="1" applyAlignment="1"/>
    <xf numFmtId="0" fontId="7" fillId="10" borderId="0" xfId="2" applyFont="1" applyFill="1"/>
    <xf numFmtId="0" fontId="10" fillId="5" borderId="0" xfId="2" applyFont="1" applyFill="1"/>
    <xf numFmtId="0" fontId="0" fillId="0" borderId="28" xfId="0" applyFont="1" applyBorder="1"/>
    <xf numFmtId="0" fontId="20" fillId="0" borderId="28" xfId="0" applyFont="1" applyBorder="1"/>
    <xf numFmtId="0" fontId="0" fillId="0" borderId="23" xfId="0" applyFont="1" applyBorder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center"/>
    </xf>
    <xf numFmtId="164" fontId="44" fillId="0" borderId="0" xfId="0" applyNumberFormat="1" applyFont="1"/>
    <xf numFmtId="0" fontId="44" fillId="0" borderId="0" xfId="0" applyFont="1" applyBorder="1"/>
    <xf numFmtId="0" fontId="44" fillId="0" borderId="6" xfId="0" applyFont="1" applyBorder="1" applyAlignment="1"/>
    <xf numFmtId="0" fontId="44" fillId="5" borderId="0" xfId="0" applyFont="1" applyFill="1" applyBorder="1" applyAlignment="1"/>
    <xf numFmtId="0" fontId="44" fillId="5" borderId="6" xfId="0" applyFont="1" applyFill="1" applyBorder="1" applyAlignment="1"/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/>
    <xf numFmtId="164" fontId="44" fillId="0" borderId="0" xfId="0" applyNumberFormat="1" applyFont="1" applyBorder="1" applyAlignment="1"/>
    <xf numFmtId="0" fontId="44" fillId="5" borderId="0" xfId="0" applyFont="1" applyFill="1" applyBorder="1" applyAlignment="1"/>
    <xf numFmtId="0" fontId="44" fillId="5" borderId="0" xfId="0" applyFont="1" applyFill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4" fillId="0" borderId="3" xfId="0" applyFont="1" applyBorder="1"/>
    <xf numFmtId="0" fontId="44" fillId="0" borderId="3" xfId="0" applyFont="1" applyBorder="1" applyAlignment="1">
      <alignment horizontal="center"/>
    </xf>
    <xf numFmtId="164" fontId="44" fillId="0" borderId="3" xfId="0" applyNumberFormat="1" applyFont="1" applyBorder="1"/>
    <xf numFmtId="164" fontId="44" fillId="0" borderId="29" xfId="0" applyNumberFormat="1" applyFont="1" applyBorder="1"/>
    <xf numFmtId="3" fontId="44" fillId="0" borderId="0" xfId="0" applyNumberFormat="1" applyFont="1"/>
    <xf numFmtId="0" fontId="4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164" fontId="44" fillId="0" borderId="0" xfId="0" applyNumberFormat="1" applyFont="1" applyBorder="1"/>
    <xf numFmtId="0" fontId="44" fillId="0" borderId="27" xfId="0" applyFont="1" applyBorder="1"/>
    <xf numFmtId="0" fontId="44" fillId="0" borderId="0" xfId="0" applyFont="1" applyFill="1" applyBorder="1" applyAlignment="1"/>
    <xf numFmtId="164" fontId="44" fillId="0" borderId="0" xfId="0" applyNumberFormat="1" applyFont="1" applyFill="1" applyBorder="1"/>
    <xf numFmtId="0" fontId="44" fillId="0" borderId="26" xfId="0" applyFont="1" applyFill="1" applyBorder="1" applyAlignment="1"/>
    <xf numFmtId="0" fontId="44" fillId="5" borderId="30" xfId="0" applyFont="1" applyFill="1" applyBorder="1" applyAlignment="1"/>
    <xf numFmtId="0" fontId="44" fillId="5" borderId="30" xfId="0" applyFont="1" applyFill="1" applyBorder="1" applyAlignment="1">
      <alignment horizontal="center"/>
    </xf>
    <xf numFmtId="0" fontId="44" fillId="0" borderId="31" xfId="0" applyFont="1" applyBorder="1"/>
    <xf numFmtId="0" fontId="44" fillId="0" borderId="31" xfId="0" applyFont="1" applyBorder="1" applyAlignment="1">
      <alignment horizontal="center"/>
    </xf>
    <xf numFmtId="164" fontId="44" fillId="0" borderId="31" xfId="0" applyNumberFormat="1" applyFont="1" applyBorder="1"/>
    <xf numFmtId="0" fontId="44" fillId="0" borderId="14" xfId="0" applyFont="1" applyBorder="1"/>
    <xf numFmtId="0" fontId="44" fillId="0" borderId="32" xfId="0" applyFont="1" applyBorder="1"/>
    <xf numFmtId="0" fontId="44" fillId="0" borderId="32" xfId="0" applyFont="1" applyBorder="1" applyAlignment="1">
      <alignment horizontal="center"/>
    </xf>
    <xf numFmtId="164" fontId="44" fillId="0" borderId="32" xfId="0" applyNumberFormat="1" applyFont="1" applyBorder="1"/>
    <xf numFmtId="0" fontId="44" fillId="0" borderId="33" xfId="0" applyFont="1" applyBorder="1"/>
    <xf numFmtId="0" fontId="44" fillId="0" borderId="9" xfId="0" applyFont="1" applyBorder="1"/>
    <xf numFmtId="0" fontId="44" fillId="0" borderId="11" xfId="0" applyFont="1" applyBorder="1"/>
    <xf numFmtId="0" fontId="17" fillId="0" borderId="8" xfId="0" applyFont="1" applyBorder="1"/>
    <xf numFmtId="0" fontId="44" fillId="0" borderId="13" xfId="0" applyFont="1" applyBorder="1"/>
    <xf numFmtId="0" fontId="44" fillId="0" borderId="0" xfId="0" applyFont="1" applyAlignment="1"/>
    <xf numFmtId="164" fontId="44" fillId="0" borderId="0" xfId="0" applyNumberFormat="1" applyFont="1" applyAlignment="1"/>
    <xf numFmtId="0" fontId="43" fillId="0" borderId="0" xfId="0" applyFont="1" applyAlignment="1">
      <alignment vertical="center"/>
    </xf>
    <xf numFmtId="0" fontId="44" fillId="0" borderId="1" xfId="0" applyFont="1" applyBorder="1" applyAlignment="1">
      <alignment horizontal="center" vertical="top" wrapText="1"/>
    </xf>
    <xf numFmtId="0" fontId="44" fillId="0" borderId="3" xfId="0" applyFont="1" applyBorder="1" applyAlignment="1">
      <alignment horizontal="center" vertical="top" wrapText="1"/>
    </xf>
    <xf numFmtId="164" fontId="44" fillId="0" borderId="3" xfId="0" applyNumberFormat="1" applyFont="1" applyBorder="1" applyAlignment="1">
      <alignment horizontal="center" vertical="top" wrapText="1"/>
    </xf>
    <xf numFmtId="0" fontId="7" fillId="10" borderId="0" xfId="2" applyFont="1" applyFill="1" applyBorder="1" applyAlignment="1"/>
    <xf numFmtId="0" fontId="7" fillId="8" borderId="0" xfId="0" applyFont="1" applyFill="1" applyBorder="1" applyAlignment="1"/>
    <xf numFmtId="164" fontId="7" fillId="10" borderId="0" xfId="2" applyNumberFormat="1" applyFont="1" applyFill="1" applyBorder="1" applyAlignment="1"/>
    <xf numFmtId="0" fontId="7" fillId="10" borderId="0" xfId="2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" fillId="2" borderId="0" xfId="2" applyFont="1" applyFill="1"/>
    <xf numFmtId="9" fontId="0" fillId="0" borderId="0" xfId="0" applyNumberFormat="1" applyFont="1"/>
    <xf numFmtId="0" fontId="41" fillId="17" borderId="0" xfId="2" applyFont="1" applyFill="1" applyAlignment="1">
      <alignment horizontal="left"/>
    </xf>
    <xf numFmtId="0" fontId="10" fillId="17" borderId="0" xfId="2" applyFont="1" applyFill="1" applyAlignment="1">
      <alignment horizontal="left"/>
    </xf>
    <xf numFmtId="0" fontId="7" fillId="8" borderId="7" xfId="2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18" borderId="35" xfId="2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4" xfId="0" applyBorder="1" applyAlignment="1"/>
    <xf numFmtId="0" fontId="0" fillId="0" borderId="30" xfId="0" applyBorder="1" applyAlignment="1"/>
    <xf numFmtId="0" fontId="0" fillId="0" borderId="36" xfId="0" applyBorder="1" applyAlignment="1"/>
    <xf numFmtId="0" fontId="7" fillId="10" borderId="7" xfId="2" applyFont="1" applyFill="1" applyBorder="1" applyAlignment="1"/>
    <xf numFmtId="0" fontId="7" fillId="10" borderId="6" xfId="2" applyFont="1" applyFill="1" applyBorder="1" applyAlignment="1"/>
    <xf numFmtId="0" fontId="44" fillId="10" borderId="1" xfId="0" applyFont="1" applyFill="1" applyBorder="1" applyAlignment="1"/>
    <xf numFmtId="0" fontId="7" fillId="10" borderId="7" xfId="2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4" fontId="7" fillId="10" borderId="7" xfId="2" applyNumberFormat="1" applyFont="1" applyFill="1" applyBorder="1" applyAlignment="1"/>
    <xf numFmtId="0" fontId="0" fillId="0" borderId="6" xfId="0" applyBorder="1" applyAlignment="1"/>
    <xf numFmtId="0" fontId="0" fillId="0" borderId="1" xfId="0" applyBorder="1" applyAlignment="1"/>
    <xf numFmtId="0" fontId="44" fillId="10" borderId="6" xfId="0" applyFont="1" applyFill="1" applyBorder="1" applyAlignment="1"/>
    <xf numFmtId="0" fontId="7" fillId="16" borderId="26" xfId="2" applyFont="1" applyFill="1" applyBorder="1" applyAlignment="1"/>
    <xf numFmtId="0" fontId="7" fillId="16" borderId="0" xfId="2" applyFont="1" applyFill="1" applyBorder="1" applyAlignment="1"/>
    <xf numFmtId="0" fontId="7" fillId="10" borderId="1" xfId="2" applyFont="1" applyFill="1" applyBorder="1" applyAlignment="1">
      <alignment horizontal="center"/>
    </xf>
    <xf numFmtId="0" fontId="45" fillId="2" borderId="0" xfId="2" applyFont="1" applyFill="1" applyBorder="1" applyAlignment="1"/>
    <xf numFmtId="0" fontId="46" fillId="0" borderId="0" xfId="0" applyFont="1" applyAlignment="1"/>
    <xf numFmtId="164" fontId="44" fillId="9" borderId="35" xfId="0" applyNumberFormat="1" applyFont="1" applyFill="1" applyBorder="1" applyAlignment="1">
      <alignment horizontal="left"/>
    </xf>
    <xf numFmtId="164" fontId="44" fillId="0" borderId="4" xfId="0" applyNumberFormat="1" applyFont="1" applyBorder="1" applyAlignment="1">
      <alignment horizontal="left"/>
    </xf>
    <xf numFmtId="164" fontId="44" fillId="0" borderId="5" xfId="0" applyNumberFormat="1" applyFont="1" applyBorder="1" applyAlignment="1">
      <alignment horizontal="left"/>
    </xf>
    <xf numFmtId="0" fontId="44" fillId="9" borderId="7" xfId="0" applyFont="1" applyFill="1" applyBorder="1" applyAlignment="1"/>
    <xf numFmtId="0" fontId="44" fillId="0" borderId="6" xfId="0" applyFont="1" applyBorder="1" applyAlignment="1"/>
    <xf numFmtId="0" fontId="44" fillId="0" borderId="1" xfId="0" applyFont="1" applyBorder="1" applyAlignment="1"/>
    <xf numFmtId="0" fontId="44" fillId="5" borderId="0" xfId="0" applyFont="1" applyFill="1" applyBorder="1" applyAlignment="1"/>
    <xf numFmtId="0" fontId="44" fillId="3" borderId="37" xfId="0" applyFont="1" applyFill="1" applyBorder="1" applyAlignment="1">
      <alignment horizontal="left"/>
    </xf>
    <xf numFmtId="0" fontId="44" fillId="3" borderId="38" xfId="0" applyFont="1" applyFill="1" applyBorder="1" applyAlignment="1">
      <alignment horizontal="left"/>
    </xf>
    <xf numFmtId="0" fontId="44" fillId="3" borderId="39" xfId="0" applyFont="1" applyFill="1" applyBorder="1" applyAlignment="1">
      <alignment horizontal="left"/>
    </xf>
    <xf numFmtId="0" fontId="44" fillId="3" borderId="37" xfId="0" applyFont="1" applyFill="1" applyBorder="1" applyAlignment="1">
      <alignment horizontal="left" vertical="top"/>
    </xf>
    <xf numFmtId="0" fontId="44" fillId="3" borderId="38" xfId="0" applyFont="1" applyFill="1" applyBorder="1" applyAlignment="1">
      <alignment horizontal="left" vertical="top"/>
    </xf>
    <xf numFmtId="0" fontId="44" fillId="3" borderId="39" xfId="0" applyFont="1" applyFill="1" applyBorder="1" applyAlignment="1">
      <alignment horizontal="left" vertical="top"/>
    </xf>
    <xf numFmtId="0" fontId="1" fillId="8" borderId="7" xfId="0" applyFont="1" applyFill="1" applyBorder="1" applyAlignment="1"/>
    <xf numFmtId="0" fontId="1" fillId="8" borderId="1" xfId="0" applyFont="1" applyFill="1" applyBorder="1" applyAlignment="1"/>
    <xf numFmtId="0" fontId="31" fillId="0" borderId="4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0" fillId="8" borderId="0" xfId="0" applyFont="1" applyFill="1" applyAlignment="1"/>
    <xf numFmtId="0" fontId="21" fillId="0" borderId="0" xfId="0" applyFont="1" applyAlignment="1"/>
    <xf numFmtId="0" fontId="0" fillId="0" borderId="0" xfId="0" applyFont="1" applyAlignment="1"/>
    <xf numFmtId="0" fontId="29" fillId="10" borderId="7" xfId="0" applyFont="1" applyFill="1" applyBorder="1" applyAlignment="1"/>
    <xf numFmtId="0" fontId="29" fillId="10" borderId="1" xfId="0" applyFont="1" applyFill="1" applyBorder="1" applyAlignment="1"/>
    <xf numFmtId="0" fontId="29" fillId="8" borderId="7" xfId="0" applyFont="1" applyFill="1" applyBorder="1" applyAlignment="1"/>
    <xf numFmtId="0" fontId="29" fillId="8" borderId="1" xfId="0" applyFont="1" applyFill="1" applyBorder="1" applyAlignment="1"/>
    <xf numFmtId="0" fontId="50" fillId="0" borderId="15" xfId="0" applyFont="1" applyBorder="1"/>
    <xf numFmtId="0" fontId="50" fillId="0" borderId="16" xfId="0" applyFont="1" applyBorder="1"/>
    <xf numFmtId="8" fontId="50" fillId="5" borderId="16" xfId="0" applyNumberFormat="1" applyFont="1" applyFill="1" applyBorder="1"/>
    <xf numFmtId="0" fontId="50" fillId="5" borderId="16" xfId="0" applyFont="1" applyFill="1" applyBorder="1"/>
    <xf numFmtId="0" fontId="51" fillId="0" borderId="0" xfId="0" applyFont="1"/>
    <xf numFmtId="0" fontId="51" fillId="0" borderId="17" xfId="0" applyFont="1" applyBorder="1" applyAlignment="1">
      <alignment wrapText="1"/>
    </xf>
    <xf numFmtId="0" fontId="51" fillId="0" borderId="18" xfId="0" applyFont="1" applyBorder="1"/>
    <xf numFmtId="0" fontId="50" fillId="0" borderId="0" xfId="0" applyFont="1" applyBorder="1"/>
    <xf numFmtId="8" fontId="51" fillId="5" borderId="0" xfId="0" applyNumberFormat="1" applyFont="1" applyFill="1" applyBorder="1"/>
    <xf numFmtId="164" fontId="50" fillId="5" borderId="0" xfId="0" applyNumberFormat="1" applyFont="1" applyFill="1" applyBorder="1"/>
    <xf numFmtId="164" fontId="50" fillId="7" borderId="0" xfId="0" applyNumberFormat="1" applyFont="1" applyFill="1" applyBorder="1"/>
    <xf numFmtId="8" fontId="51" fillId="9" borderId="19" xfId="0" applyNumberFormat="1" applyFont="1" applyFill="1" applyBorder="1"/>
    <xf numFmtId="0" fontId="50" fillId="5" borderId="0" xfId="0" applyFont="1" applyFill="1" applyBorder="1"/>
    <xf numFmtId="0" fontId="50" fillId="5" borderId="19" xfId="0" applyFont="1" applyFill="1" applyBorder="1"/>
    <xf numFmtId="0" fontId="50" fillId="0" borderId="20" xfId="0" applyFont="1" applyBorder="1"/>
    <xf numFmtId="0" fontId="50" fillId="0" borderId="4" xfId="0" applyFont="1" applyBorder="1"/>
    <xf numFmtId="8" fontId="51" fillId="7" borderId="5" xfId="0" applyNumberFormat="1" applyFont="1" applyFill="1" applyBorder="1"/>
    <xf numFmtId="164" fontId="50" fillId="7" borderId="4" xfId="0" applyNumberFormat="1" applyFont="1" applyFill="1" applyBorder="1"/>
    <xf numFmtId="8" fontId="51" fillId="13" borderId="21" xfId="0" applyNumberFormat="1" applyFont="1" applyFill="1" applyBorder="1"/>
    <xf numFmtId="0" fontId="50" fillId="0" borderId="18" xfId="0" applyFont="1" applyBorder="1"/>
    <xf numFmtId="8" fontId="51" fillId="7" borderId="2" xfId="0" applyNumberFormat="1" applyFont="1" applyFill="1" applyBorder="1"/>
    <xf numFmtId="0" fontId="50" fillId="0" borderId="22" xfId="0" applyFont="1" applyBorder="1"/>
    <xf numFmtId="0" fontId="50" fillId="0" borderId="23" xfId="0" applyFont="1" applyBorder="1"/>
    <xf numFmtId="8" fontId="51" fillId="7" borderId="24" xfId="0" applyNumberFormat="1" applyFont="1" applyFill="1" applyBorder="1"/>
    <xf numFmtId="164" fontId="50" fillId="7" borderId="23" xfId="0" applyNumberFormat="1" applyFont="1" applyFill="1" applyBorder="1"/>
    <xf numFmtId="8" fontId="51" fillId="9" borderId="25" xfId="0" applyNumberFormat="1" applyFont="1" applyFill="1" applyBorder="1"/>
  </cellXfs>
  <cellStyles count="3">
    <cellStyle name="Hyperlink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104</xdr:row>
          <xdr:rowOff>38100</xdr:rowOff>
        </xdr:from>
        <xdr:to>
          <xdr:col>8</xdr:col>
          <xdr:colOff>624840</xdr:colOff>
          <xdr:row>105</xdr:row>
          <xdr:rowOff>38100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166</xdr:row>
          <xdr:rowOff>30480</xdr:rowOff>
        </xdr:from>
        <xdr:to>
          <xdr:col>7</xdr:col>
          <xdr:colOff>723900</xdr:colOff>
          <xdr:row>167</xdr:row>
          <xdr:rowOff>38100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166</xdr:row>
          <xdr:rowOff>38100</xdr:rowOff>
        </xdr:from>
        <xdr:to>
          <xdr:col>8</xdr:col>
          <xdr:colOff>624840</xdr:colOff>
          <xdr:row>167</xdr:row>
          <xdr:rowOff>38100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103</xdr:row>
          <xdr:rowOff>38100</xdr:rowOff>
        </xdr:from>
        <xdr:to>
          <xdr:col>8</xdr:col>
          <xdr:colOff>624840</xdr:colOff>
          <xdr:row>104</xdr:row>
          <xdr:rowOff>38100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103</xdr:row>
          <xdr:rowOff>30480</xdr:rowOff>
        </xdr:from>
        <xdr:to>
          <xdr:col>7</xdr:col>
          <xdr:colOff>723900</xdr:colOff>
          <xdr:row>104</xdr:row>
          <xdr:rowOff>38100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104</xdr:row>
          <xdr:rowOff>30480</xdr:rowOff>
        </xdr:from>
        <xdr:to>
          <xdr:col>7</xdr:col>
          <xdr:colOff>723900</xdr:colOff>
          <xdr:row>105</xdr:row>
          <xdr:rowOff>38100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56</xdr:row>
          <xdr:rowOff>22860</xdr:rowOff>
        </xdr:from>
        <xdr:to>
          <xdr:col>9</xdr:col>
          <xdr:colOff>647700</xdr:colOff>
          <xdr:row>57</xdr:row>
          <xdr:rowOff>38100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166</xdr:row>
          <xdr:rowOff>30480</xdr:rowOff>
        </xdr:from>
        <xdr:to>
          <xdr:col>10</xdr:col>
          <xdr:colOff>708660</xdr:colOff>
          <xdr:row>167</xdr:row>
          <xdr:rowOff>38100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56</xdr:row>
          <xdr:rowOff>38100</xdr:rowOff>
        </xdr:from>
        <xdr:to>
          <xdr:col>10</xdr:col>
          <xdr:colOff>723900</xdr:colOff>
          <xdr:row>57</xdr:row>
          <xdr:rowOff>38100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38100</xdr:rowOff>
        </xdr:from>
        <xdr:to>
          <xdr:col>10</xdr:col>
          <xdr:colOff>723900</xdr:colOff>
          <xdr:row>55</xdr:row>
          <xdr:rowOff>38100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54</xdr:row>
          <xdr:rowOff>30480</xdr:rowOff>
        </xdr:from>
        <xdr:to>
          <xdr:col>9</xdr:col>
          <xdr:colOff>647700</xdr:colOff>
          <xdr:row>55</xdr:row>
          <xdr:rowOff>38100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107</xdr:row>
          <xdr:rowOff>30480</xdr:rowOff>
        </xdr:from>
        <xdr:to>
          <xdr:col>7</xdr:col>
          <xdr:colOff>723900</xdr:colOff>
          <xdr:row>108</xdr:row>
          <xdr:rowOff>38100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107</xdr:row>
          <xdr:rowOff>38100</xdr:rowOff>
        </xdr:from>
        <xdr:to>
          <xdr:col>8</xdr:col>
          <xdr:colOff>624840</xdr:colOff>
          <xdr:row>108</xdr:row>
          <xdr:rowOff>38100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67</xdr:row>
          <xdr:rowOff>38100</xdr:rowOff>
        </xdr:from>
        <xdr:to>
          <xdr:col>9</xdr:col>
          <xdr:colOff>647700</xdr:colOff>
          <xdr:row>68</xdr:row>
          <xdr:rowOff>38100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69</xdr:row>
          <xdr:rowOff>30480</xdr:rowOff>
        </xdr:from>
        <xdr:to>
          <xdr:col>9</xdr:col>
          <xdr:colOff>647700</xdr:colOff>
          <xdr:row>70</xdr:row>
          <xdr:rowOff>38100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71</xdr:row>
          <xdr:rowOff>30480</xdr:rowOff>
        </xdr:from>
        <xdr:to>
          <xdr:col>9</xdr:col>
          <xdr:colOff>647700</xdr:colOff>
          <xdr:row>72</xdr:row>
          <xdr:rowOff>38100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74</xdr:row>
          <xdr:rowOff>30480</xdr:rowOff>
        </xdr:from>
        <xdr:to>
          <xdr:col>9</xdr:col>
          <xdr:colOff>647700</xdr:colOff>
          <xdr:row>75</xdr:row>
          <xdr:rowOff>38100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76</xdr:row>
          <xdr:rowOff>30480</xdr:rowOff>
        </xdr:from>
        <xdr:to>
          <xdr:col>9</xdr:col>
          <xdr:colOff>647700</xdr:colOff>
          <xdr:row>77</xdr:row>
          <xdr:rowOff>38100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78</xdr:row>
          <xdr:rowOff>30480</xdr:rowOff>
        </xdr:from>
        <xdr:to>
          <xdr:col>9</xdr:col>
          <xdr:colOff>647700</xdr:colOff>
          <xdr:row>79</xdr:row>
          <xdr:rowOff>38100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162</xdr:row>
          <xdr:rowOff>30480</xdr:rowOff>
        </xdr:from>
        <xdr:to>
          <xdr:col>9</xdr:col>
          <xdr:colOff>647700</xdr:colOff>
          <xdr:row>163</xdr:row>
          <xdr:rowOff>30480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38100</xdr:rowOff>
        </xdr:from>
        <xdr:to>
          <xdr:col>10</xdr:col>
          <xdr:colOff>723900</xdr:colOff>
          <xdr:row>68</xdr:row>
          <xdr:rowOff>38100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69</xdr:row>
          <xdr:rowOff>38100</xdr:rowOff>
        </xdr:from>
        <xdr:to>
          <xdr:col>10</xdr:col>
          <xdr:colOff>723900</xdr:colOff>
          <xdr:row>70</xdr:row>
          <xdr:rowOff>38100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38100</xdr:rowOff>
        </xdr:from>
        <xdr:to>
          <xdr:col>10</xdr:col>
          <xdr:colOff>723900</xdr:colOff>
          <xdr:row>72</xdr:row>
          <xdr:rowOff>38100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74</xdr:row>
          <xdr:rowOff>38100</xdr:rowOff>
        </xdr:from>
        <xdr:to>
          <xdr:col>10</xdr:col>
          <xdr:colOff>723900</xdr:colOff>
          <xdr:row>75</xdr:row>
          <xdr:rowOff>38100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76</xdr:row>
          <xdr:rowOff>38100</xdr:rowOff>
        </xdr:from>
        <xdr:to>
          <xdr:col>10</xdr:col>
          <xdr:colOff>723900</xdr:colOff>
          <xdr:row>77</xdr:row>
          <xdr:rowOff>38100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38100</xdr:rowOff>
        </xdr:from>
        <xdr:to>
          <xdr:col>10</xdr:col>
          <xdr:colOff>723900</xdr:colOff>
          <xdr:row>79</xdr:row>
          <xdr:rowOff>38100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162</xdr:row>
          <xdr:rowOff>38100</xdr:rowOff>
        </xdr:from>
        <xdr:to>
          <xdr:col>10</xdr:col>
          <xdr:colOff>723900</xdr:colOff>
          <xdr:row>163</xdr:row>
          <xdr:rowOff>30480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51</xdr:row>
          <xdr:rowOff>30480</xdr:rowOff>
        </xdr:from>
        <xdr:to>
          <xdr:col>9</xdr:col>
          <xdr:colOff>647700</xdr:colOff>
          <xdr:row>52</xdr:row>
          <xdr:rowOff>22860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51</xdr:row>
          <xdr:rowOff>38100</xdr:rowOff>
        </xdr:from>
        <xdr:to>
          <xdr:col>10</xdr:col>
          <xdr:colOff>723900</xdr:colOff>
          <xdr:row>52</xdr:row>
          <xdr:rowOff>38100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112</xdr:row>
          <xdr:rowOff>30480</xdr:rowOff>
        </xdr:from>
        <xdr:to>
          <xdr:col>13</xdr:col>
          <xdr:colOff>0</xdr:colOff>
          <xdr:row>113</xdr:row>
          <xdr:rowOff>0</xdr:rowOff>
        </xdr:to>
        <xdr:sp macro="" textlink="">
          <xdr:nvSpPr>
            <xdr:cNvPr id="4617" name="Check Box 521" hidden="1">
              <a:extLst>
                <a:ext uri="{63B3BB69-23CF-44E3-9099-C40C66FF867C}">
                  <a14:compatExt spid="_x0000_s4617"/>
                </a:ext>
                <a:ext uri="{FF2B5EF4-FFF2-40B4-BE49-F238E27FC236}">
                  <a16:creationId xmlns:a16="http://schemas.microsoft.com/office/drawing/2014/main" id="{00000000-0008-0000-0000-00000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113</xdr:row>
          <xdr:rowOff>30480</xdr:rowOff>
        </xdr:from>
        <xdr:to>
          <xdr:col>13</xdr:col>
          <xdr:colOff>0</xdr:colOff>
          <xdr:row>114</xdr:row>
          <xdr:rowOff>0</xdr:rowOff>
        </xdr:to>
        <xdr:sp macro="" textlink="">
          <xdr:nvSpPr>
            <xdr:cNvPr id="4618" name="Check Box 522" hidden="1">
              <a:extLst>
                <a:ext uri="{63B3BB69-23CF-44E3-9099-C40C66FF867C}">
                  <a14:compatExt spid="_x0000_s4618"/>
                </a:ext>
                <a:ext uri="{FF2B5EF4-FFF2-40B4-BE49-F238E27FC236}">
                  <a16:creationId xmlns:a16="http://schemas.microsoft.com/office/drawing/2014/main" id="{00000000-0008-0000-0000-00000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114</xdr:row>
          <xdr:rowOff>30480</xdr:rowOff>
        </xdr:from>
        <xdr:to>
          <xdr:col>13</xdr:col>
          <xdr:colOff>0</xdr:colOff>
          <xdr:row>114</xdr:row>
          <xdr:rowOff>190500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115</xdr:row>
          <xdr:rowOff>22860</xdr:rowOff>
        </xdr:from>
        <xdr:to>
          <xdr:col>13</xdr:col>
          <xdr:colOff>0</xdr:colOff>
          <xdr:row>116</xdr:row>
          <xdr:rowOff>0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116</xdr:row>
          <xdr:rowOff>22860</xdr:rowOff>
        </xdr:from>
        <xdr:to>
          <xdr:col>13</xdr:col>
          <xdr:colOff>0</xdr:colOff>
          <xdr:row>117</xdr:row>
          <xdr:rowOff>0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117</xdr:row>
          <xdr:rowOff>22860</xdr:rowOff>
        </xdr:from>
        <xdr:to>
          <xdr:col>13</xdr:col>
          <xdr:colOff>0</xdr:colOff>
          <xdr:row>118</xdr:row>
          <xdr:rowOff>0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118</xdr:row>
          <xdr:rowOff>22860</xdr:rowOff>
        </xdr:from>
        <xdr:to>
          <xdr:col>13</xdr:col>
          <xdr:colOff>0</xdr:colOff>
          <xdr:row>119</xdr:row>
          <xdr:rowOff>0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00000000-0008-0000-0000-00000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119</xdr:row>
          <xdr:rowOff>22860</xdr:rowOff>
        </xdr:from>
        <xdr:to>
          <xdr:col>13</xdr:col>
          <xdr:colOff>0</xdr:colOff>
          <xdr:row>120</xdr:row>
          <xdr:rowOff>0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120</xdr:row>
          <xdr:rowOff>22860</xdr:rowOff>
        </xdr:from>
        <xdr:to>
          <xdr:col>13</xdr:col>
          <xdr:colOff>0</xdr:colOff>
          <xdr:row>121</xdr:row>
          <xdr:rowOff>0</xdr:rowOff>
        </xdr:to>
        <xdr:sp macro="" textlink="">
          <xdr:nvSpPr>
            <xdr:cNvPr id="4625" name="Check Box 529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00000000-0008-0000-0000-00001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121</xdr:row>
          <xdr:rowOff>22860</xdr:rowOff>
        </xdr:from>
        <xdr:to>
          <xdr:col>13</xdr:col>
          <xdr:colOff>0</xdr:colOff>
          <xdr:row>122</xdr:row>
          <xdr:rowOff>0</xdr:rowOff>
        </xdr:to>
        <xdr:sp macro="" textlink="">
          <xdr:nvSpPr>
            <xdr:cNvPr id="4626" name="Check Box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122</xdr:row>
          <xdr:rowOff>22860</xdr:rowOff>
        </xdr:from>
        <xdr:to>
          <xdr:col>13</xdr:col>
          <xdr:colOff>0</xdr:colOff>
          <xdr:row>123</xdr:row>
          <xdr:rowOff>0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123</xdr:row>
          <xdr:rowOff>22860</xdr:rowOff>
        </xdr:from>
        <xdr:to>
          <xdr:col>13</xdr:col>
          <xdr:colOff>0</xdr:colOff>
          <xdr:row>124</xdr:row>
          <xdr:rowOff>0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124</xdr:row>
          <xdr:rowOff>22860</xdr:rowOff>
        </xdr:from>
        <xdr:to>
          <xdr:col>13</xdr:col>
          <xdr:colOff>0</xdr:colOff>
          <xdr:row>125</xdr:row>
          <xdr:rowOff>0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125</xdr:row>
          <xdr:rowOff>22860</xdr:rowOff>
        </xdr:from>
        <xdr:to>
          <xdr:col>13</xdr:col>
          <xdr:colOff>0</xdr:colOff>
          <xdr:row>126</xdr:row>
          <xdr:rowOff>0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00000000-0008-0000-0000-00001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126</xdr:row>
          <xdr:rowOff>22860</xdr:rowOff>
        </xdr:from>
        <xdr:to>
          <xdr:col>13</xdr:col>
          <xdr:colOff>0</xdr:colOff>
          <xdr:row>127</xdr:row>
          <xdr:rowOff>7620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127</xdr:row>
          <xdr:rowOff>22860</xdr:rowOff>
        </xdr:from>
        <xdr:to>
          <xdr:col>13</xdr:col>
          <xdr:colOff>0</xdr:colOff>
          <xdr:row>128</xdr:row>
          <xdr:rowOff>7620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128</xdr:row>
          <xdr:rowOff>22860</xdr:rowOff>
        </xdr:from>
        <xdr:to>
          <xdr:col>13</xdr:col>
          <xdr:colOff>0</xdr:colOff>
          <xdr:row>129</xdr:row>
          <xdr:rowOff>0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129</xdr:row>
          <xdr:rowOff>22860</xdr:rowOff>
        </xdr:from>
        <xdr:to>
          <xdr:col>13</xdr:col>
          <xdr:colOff>0</xdr:colOff>
          <xdr:row>130</xdr:row>
          <xdr:rowOff>0</xdr:rowOff>
        </xdr:to>
        <xdr:sp macro="" textlink="">
          <xdr:nvSpPr>
            <xdr:cNvPr id="4634" name="Check Box 538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00000000-0008-0000-0000-00001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130</xdr:row>
          <xdr:rowOff>22860</xdr:rowOff>
        </xdr:from>
        <xdr:to>
          <xdr:col>13</xdr:col>
          <xdr:colOff>0</xdr:colOff>
          <xdr:row>131</xdr:row>
          <xdr:rowOff>0</xdr:rowOff>
        </xdr:to>
        <xdr:sp macro="" textlink="">
          <xdr:nvSpPr>
            <xdr:cNvPr id="4635" name="Check Box 539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00000000-0008-0000-0000-00001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131</xdr:row>
          <xdr:rowOff>22860</xdr:rowOff>
        </xdr:from>
        <xdr:to>
          <xdr:col>13</xdr:col>
          <xdr:colOff>0</xdr:colOff>
          <xdr:row>132</xdr:row>
          <xdr:rowOff>0</xdr:rowOff>
        </xdr:to>
        <xdr:sp macro="" textlink="">
          <xdr:nvSpPr>
            <xdr:cNvPr id="4636" name="Check Box 540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00000000-0008-0000-0000-00001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132</xdr:row>
          <xdr:rowOff>22860</xdr:rowOff>
        </xdr:from>
        <xdr:to>
          <xdr:col>13</xdr:col>
          <xdr:colOff>0</xdr:colOff>
          <xdr:row>133</xdr:row>
          <xdr:rowOff>0</xdr:rowOff>
        </xdr:to>
        <xdr:sp macro="" textlink="">
          <xdr:nvSpPr>
            <xdr:cNvPr id="4637" name="Check Box 541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00000000-0008-0000-0000-00001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133</xdr:row>
          <xdr:rowOff>22860</xdr:rowOff>
        </xdr:from>
        <xdr:to>
          <xdr:col>13</xdr:col>
          <xdr:colOff>0</xdr:colOff>
          <xdr:row>134</xdr:row>
          <xdr:rowOff>0</xdr:rowOff>
        </xdr:to>
        <xdr:sp macro="" textlink="">
          <xdr:nvSpPr>
            <xdr:cNvPr id="4638" name="Check Box 542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00000000-0008-0000-0000-00001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134</xdr:row>
          <xdr:rowOff>22860</xdr:rowOff>
        </xdr:from>
        <xdr:to>
          <xdr:col>13</xdr:col>
          <xdr:colOff>0</xdr:colOff>
          <xdr:row>135</xdr:row>
          <xdr:rowOff>0</xdr:rowOff>
        </xdr:to>
        <xdr:sp macro="" textlink="">
          <xdr:nvSpPr>
            <xdr:cNvPr id="4639" name="Check Box 543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00000000-0008-0000-0000-00001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135</xdr:row>
          <xdr:rowOff>22860</xdr:rowOff>
        </xdr:from>
        <xdr:to>
          <xdr:col>13</xdr:col>
          <xdr:colOff>0</xdr:colOff>
          <xdr:row>136</xdr:row>
          <xdr:rowOff>0</xdr:rowOff>
        </xdr:to>
        <xdr:sp macro="" textlink="">
          <xdr:nvSpPr>
            <xdr:cNvPr id="4640" name="Check Box 544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00000000-0008-0000-0000-00002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136</xdr:row>
          <xdr:rowOff>22860</xdr:rowOff>
        </xdr:from>
        <xdr:to>
          <xdr:col>13</xdr:col>
          <xdr:colOff>0</xdr:colOff>
          <xdr:row>137</xdr:row>
          <xdr:rowOff>0</xdr:rowOff>
        </xdr:to>
        <xdr:sp macro="" textlink="">
          <xdr:nvSpPr>
            <xdr:cNvPr id="4641" name="Check Box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137</xdr:row>
          <xdr:rowOff>22860</xdr:rowOff>
        </xdr:from>
        <xdr:to>
          <xdr:col>13</xdr:col>
          <xdr:colOff>0</xdr:colOff>
          <xdr:row>138</xdr:row>
          <xdr:rowOff>0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30480</xdr:rowOff>
    </xdr:from>
    <xdr:to>
      <xdr:col>13</xdr:col>
      <xdr:colOff>45720</xdr:colOff>
      <xdr:row>32</xdr:row>
      <xdr:rowOff>0</xdr:rowOff>
    </xdr:to>
    <xdr:pic>
      <xdr:nvPicPr>
        <xdr:cNvPr id="5080" name="Picture 74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1734800" cy="628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240</xdr:row>
      <xdr:rowOff>129540</xdr:rowOff>
    </xdr:from>
    <xdr:to>
      <xdr:col>13</xdr:col>
      <xdr:colOff>22860</xdr:colOff>
      <xdr:row>325</xdr:row>
      <xdr:rowOff>160020</xdr:rowOff>
    </xdr:to>
    <xdr:pic>
      <xdr:nvPicPr>
        <xdr:cNvPr id="5081" name="Picture 76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37520"/>
          <a:ext cx="11711940" cy="1622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13</xdr:col>
      <xdr:colOff>30480</xdr:colOff>
      <xdr:row>405</xdr:row>
      <xdr:rowOff>99060</xdr:rowOff>
    </xdr:to>
    <xdr:pic>
      <xdr:nvPicPr>
        <xdr:cNvPr id="5082" name="Picture 77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00480"/>
          <a:ext cx="11719560" cy="1572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106680</xdr:rowOff>
    </xdr:from>
    <xdr:to>
      <xdr:col>13</xdr:col>
      <xdr:colOff>190500</xdr:colOff>
      <xdr:row>460</xdr:row>
      <xdr:rowOff>182880</xdr:rowOff>
    </xdr:to>
    <xdr:pic>
      <xdr:nvPicPr>
        <xdr:cNvPr id="5083" name="Picture 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56660"/>
          <a:ext cx="11879580" cy="1112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81</xdr:row>
          <xdr:rowOff>30480</xdr:rowOff>
        </xdr:from>
        <xdr:to>
          <xdr:col>9</xdr:col>
          <xdr:colOff>647700</xdr:colOff>
          <xdr:row>82</xdr:row>
          <xdr:rowOff>38100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81</xdr:row>
          <xdr:rowOff>38100</xdr:rowOff>
        </xdr:from>
        <xdr:to>
          <xdr:col>10</xdr:col>
          <xdr:colOff>723900</xdr:colOff>
          <xdr:row>82</xdr:row>
          <xdr:rowOff>38100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62</xdr:row>
          <xdr:rowOff>175260</xdr:rowOff>
        </xdr:from>
        <xdr:to>
          <xdr:col>2</xdr:col>
          <xdr:colOff>1181100</xdr:colOff>
          <xdr:row>63</xdr:row>
          <xdr:rowOff>22860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62</xdr:row>
          <xdr:rowOff>152400</xdr:rowOff>
        </xdr:from>
        <xdr:to>
          <xdr:col>5</xdr:col>
          <xdr:colOff>2540</xdr:colOff>
          <xdr:row>63</xdr:row>
          <xdr:rowOff>0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62</xdr:row>
          <xdr:rowOff>144780</xdr:rowOff>
        </xdr:from>
        <xdr:to>
          <xdr:col>9</xdr:col>
          <xdr:colOff>647700</xdr:colOff>
          <xdr:row>63</xdr:row>
          <xdr:rowOff>0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171</xdr:row>
      <xdr:rowOff>76200</xdr:rowOff>
    </xdr:from>
    <xdr:to>
      <xdr:col>13</xdr:col>
      <xdr:colOff>22860</xdr:colOff>
      <xdr:row>224</xdr:row>
      <xdr:rowOff>60960</xdr:rowOff>
    </xdr:to>
    <xdr:pic>
      <xdr:nvPicPr>
        <xdr:cNvPr id="5084" name="Picture 1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34040"/>
          <a:ext cx="11742420" cy="1048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227</xdr:row>
      <xdr:rowOff>190500</xdr:rowOff>
    </xdr:from>
    <xdr:to>
      <xdr:col>13</xdr:col>
      <xdr:colOff>22860</xdr:colOff>
      <xdr:row>240</xdr:row>
      <xdr:rowOff>160020</xdr:rowOff>
    </xdr:to>
    <xdr:pic>
      <xdr:nvPicPr>
        <xdr:cNvPr id="5085" name="Picture 73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21980"/>
          <a:ext cx="11711940" cy="244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</xdr:colOff>
      <xdr:row>460</xdr:row>
      <xdr:rowOff>68580</xdr:rowOff>
    </xdr:from>
    <xdr:to>
      <xdr:col>9</xdr:col>
      <xdr:colOff>213360</xdr:colOff>
      <xdr:row>476</xdr:row>
      <xdr:rowOff>7620</xdr:rowOff>
    </xdr:to>
    <xdr:pic>
      <xdr:nvPicPr>
        <xdr:cNvPr id="5086" name="Picture 1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90967560"/>
          <a:ext cx="9144000" cy="2987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152</xdr:row>
          <xdr:rowOff>30480</xdr:rowOff>
        </xdr:from>
        <xdr:to>
          <xdr:col>10</xdr:col>
          <xdr:colOff>0</xdr:colOff>
          <xdr:row>153</xdr:row>
          <xdr:rowOff>38100</xdr:rowOff>
        </xdr:to>
        <xdr:sp macro="" textlink="">
          <xdr:nvSpPr>
            <xdr:cNvPr id="5067" name="Check Box 971" hidden="1">
              <a:extLst>
                <a:ext uri="{63B3BB69-23CF-44E3-9099-C40C66FF867C}">
                  <a14:compatExt spid="_x0000_s5067"/>
                </a:ext>
                <a:ext uri="{FF2B5EF4-FFF2-40B4-BE49-F238E27FC236}">
                  <a16:creationId xmlns:a16="http://schemas.microsoft.com/office/drawing/2014/main" id="{00000000-0008-0000-0000-0000C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152</xdr:row>
          <xdr:rowOff>38100</xdr:rowOff>
        </xdr:from>
        <xdr:to>
          <xdr:col>10</xdr:col>
          <xdr:colOff>723900</xdr:colOff>
          <xdr:row>153</xdr:row>
          <xdr:rowOff>38100</xdr:rowOff>
        </xdr:to>
        <xdr:sp macro="" textlink="">
          <xdr:nvSpPr>
            <xdr:cNvPr id="5068" name="Check Box 972" hidden="1">
              <a:extLst>
                <a:ext uri="{63B3BB69-23CF-44E3-9099-C40C66FF867C}">
                  <a14:compatExt spid="_x0000_s5068"/>
                </a:ext>
                <a:ext uri="{FF2B5EF4-FFF2-40B4-BE49-F238E27FC236}">
                  <a16:creationId xmlns:a16="http://schemas.microsoft.com/office/drawing/2014/main" id="{00000000-0008-0000-0000-0000C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99060</xdr:colOff>
          <xdr:row>156</xdr:row>
          <xdr:rowOff>22860</xdr:rowOff>
        </xdr:from>
        <xdr:to>
          <xdr:col>10</xdr:col>
          <xdr:colOff>0</xdr:colOff>
          <xdr:row>157</xdr:row>
          <xdr:rowOff>45720</xdr:rowOff>
        </xdr:to>
        <xdr:sp macro="" textlink="">
          <xdr:nvSpPr>
            <xdr:cNvPr id="5069" name="Check Box 973" hidden="1">
              <a:extLst>
                <a:ext uri="{63B3BB69-23CF-44E3-9099-C40C66FF867C}">
                  <a14:compatExt spid="_x0000_s5069"/>
                </a:ext>
                <a:ext uri="{FF2B5EF4-FFF2-40B4-BE49-F238E27FC236}">
                  <a16:creationId xmlns:a16="http://schemas.microsoft.com/office/drawing/2014/main" id="{00000000-0008-0000-0000-0000C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156</xdr:row>
          <xdr:rowOff>38100</xdr:rowOff>
        </xdr:from>
        <xdr:to>
          <xdr:col>10</xdr:col>
          <xdr:colOff>723900</xdr:colOff>
          <xdr:row>157</xdr:row>
          <xdr:rowOff>45720</xdr:rowOff>
        </xdr:to>
        <xdr:sp macro="" textlink="">
          <xdr:nvSpPr>
            <xdr:cNvPr id="5070" name="Check Box 974" hidden="1">
              <a:extLst>
                <a:ext uri="{63B3BB69-23CF-44E3-9099-C40C66FF867C}">
                  <a14:compatExt spid="_x0000_s5070"/>
                </a:ext>
                <a:ext uri="{FF2B5EF4-FFF2-40B4-BE49-F238E27FC236}">
                  <a16:creationId xmlns:a16="http://schemas.microsoft.com/office/drawing/2014/main" id="{00000000-0008-0000-0000-0000C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68580</xdr:rowOff>
    </xdr:from>
    <xdr:to>
      <xdr:col>7</xdr:col>
      <xdr:colOff>922020</xdr:colOff>
      <xdr:row>2</xdr:row>
      <xdr:rowOff>45720</xdr:rowOff>
    </xdr:to>
    <xdr:pic>
      <xdr:nvPicPr>
        <xdr:cNvPr id="6465" name="Picture 1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060" y="68580"/>
          <a:ext cx="9144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6</xdr:row>
      <xdr:rowOff>5080</xdr:rowOff>
    </xdr:from>
    <xdr:to>
      <xdr:col>11</xdr:col>
      <xdr:colOff>279993</xdr:colOff>
      <xdr:row>9</xdr:row>
      <xdr:rowOff>156186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>
          <a:off x="10541000" y="1422400"/>
          <a:ext cx="1308100" cy="825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594360</xdr:colOff>
          <xdr:row>3</xdr:row>
          <xdr:rowOff>7620</xdr:rowOff>
        </xdr:from>
        <xdr:to>
          <xdr:col>10</xdr:col>
          <xdr:colOff>358140</xdr:colOff>
          <xdr:row>3</xdr:row>
          <xdr:rowOff>281940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3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594360</xdr:colOff>
          <xdr:row>4</xdr:row>
          <xdr:rowOff>7620</xdr:rowOff>
        </xdr:from>
        <xdr:to>
          <xdr:col>10</xdr:col>
          <xdr:colOff>358140</xdr:colOff>
          <xdr:row>5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3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594360</xdr:colOff>
          <xdr:row>5</xdr:row>
          <xdr:rowOff>45720</xdr:rowOff>
        </xdr:from>
        <xdr:to>
          <xdr:col>10</xdr:col>
          <xdr:colOff>350520</xdr:colOff>
          <xdr:row>5</xdr:row>
          <xdr:rowOff>243840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3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464820</xdr:colOff>
          <xdr:row>3</xdr:row>
          <xdr:rowOff>175260</xdr:rowOff>
        </xdr:from>
        <xdr:to>
          <xdr:col>5</xdr:col>
          <xdr:colOff>304800</xdr:colOff>
          <xdr:row>4</xdr:row>
          <xdr:rowOff>2540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3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487680</xdr:colOff>
          <xdr:row>4</xdr:row>
          <xdr:rowOff>106680</xdr:rowOff>
        </xdr:from>
        <xdr:to>
          <xdr:col>5</xdr:col>
          <xdr:colOff>312420</xdr:colOff>
          <xdr:row>5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3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487680</xdr:colOff>
          <xdr:row>5</xdr:row>
          <xdr:rowOff>144780</xdr:rowOff>
        </xdr:from>
        <xdr:to>
          <xdr:col>5</xdr:col>
          <xdr:colOff>312420</xdr:colOff>
          <xdr:row>6</xdr:row>
          <xdr:rowOff>30480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3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7</xdr:row>
          <xdr:rowOff>7620</xdr:rowOff>
        </xdr:from>
        <xdr:to>
          <xdr:col>5</xdr:col>
          <xdr:colOff>1089660</xdr:colOff>
          <xdr:row>8</xdr:row>
          <xdr:rowOff>45720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3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 mc:Ignorable="a14" a14:legacySpreadsheetColorIndex="10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38100</xdr:rowOff>
        </xdr:from>
        <xdr:to>
          <xdr:col>7</xdr:col>
          <xdr:colOff>807720</xdr:colOff>
          <xdr:row>8</xdr:row>
          <xdr:rowOff>38100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3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609600</xdr:colOff>
          <xdr:row>6</xdr:row>
          <xdr:rowOff>76200</xdr:rowOff>
        </xdr:from>
        <xdr:to>
          <xdr:col>10</xdr:col>
          <xdr:colOff>365760</xdr:colOff>
          <xdr:row>6</xdr:row>
          <xdr:rowOff>281940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3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I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647700</xdr:colOff>
      <xdr:row>3</xdr:row>
      <xdr:rowOff>38100</xdr:rowOff>
    </xdr:from>
    <xdr:to>
      <xdr:col>12</xdr:col>
      <xdr:colOff>266700</xdr:colOff>
      <xdr:row>4</xdr:row>
      <xdr:rowOff>266700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4579600" y="571500"/>
          <a:ext cx="304800" cy="5842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5:M479"/>
  <sheetViews>
    <sheetView tabSelected="1" topLeftCell="B109" zoomScale="75" zoomScaleNormal="75" zoomScaleSheetLayoutView="55" zoomScalePageLayoutView="66" workbookViewId="0">
      <selection activeCell="B113" sqref="B113"/>
    </sheetView>
  </sheetViews>
  <sheetFormatPr defaultColWidth="9.109375" defaultRowHeight="15" x14ac:dyDescent="0.25"/>
  <cols>
    <col min="1" max="1" width="2.5546875" style="129" hidden="1" customWidth="1"/>
    <col min="2" max="2" width="18.44140625" style="129" customWidth="1"/>
    <col min="3" max="3" width="33.109375" style="129" customWidth="1"/>
    <col min="4" max="4" width="19.6640625" style="129" customWidth="1"/>
    <col min="5" max="5" width="15.88671875" style="129" customWidth="1"/>
    <col min="6" max="6" width="18.109375" style="129" customWidth="1"/>
    <col min="7" max="7" width="17.6640625" style="129" hidden="1" customWidth="1"/>
    <col min="8" max="8" width="16.88671875" style="129" customWidth="1"/>
    <col min="9" max="9" width="9.109375" style="129"/>
    <col min="10" max="10" width="9.44140625" style="129" customWidth="1"/>
    <col min="11" max="11" width="15.109375" style="129" customWidth="1"/>
    <col min="12" max="12" width="9.109375" style="129" hidden="1" customWidth="1"/>
    <col min="13" max="13" width="14.6640625" style="129" customWidth="1"/>
    <col min="14" max="16384" width="9.109375" style="129"/>
  </cols>
  <sheetData>
    <row r="25" ht="16.2" customHeight="1" x14ac:dyDescent="0.25"/>
    <row r="26" ht="31.2" customHeight="1" x14ac:dyDescent="0.25"/>
    <row r="33" spans="2:13" ht="15.6" x14ac:dyDescent="0.3">
      <c r="B33" s="170" t="s">
        <v>61</v>
      </c>
      <c r="D33" s="130"/>
    </row>
    <row r="34" spans="2:13" ht="22.95" customHeight="1" x14ac:dyDescent="0.3">
      <c r="B34" s="149" t="s">
        <v>94</v>
      </c>
      <c r="C34" s="147"/>
      <c r="D34" s="148"/>
      <c r="E34" s="147"/>
      <c r="F34" s="147"/>
      <c r="G34" s="149"/>
      <c r="H34" s="150"/>
      <c r="I34" s="149"/>
      <c r="K34" s="162"/>
    </row>
    <row r="35" spans="2:13" s="171" customFormat="1" ht="22.95" customHeight="1" x14ac:dyDescent="0.3">
      <c r="B35" s="182"/>
      <c r="C35" s="183"/>
      <c r="D35" s="184"/>
      <c r="E35" s="183"/>
      <c r="F35" s="183"/>
      <c r="G35" s="182"/>
      <c r="I35" s="182"/>
      <c r="K35" s="185"/>
    </row>
    <row r="36" spans="2:13" ht="15.6" x14ac:dyDescent="0.3">
      <c r="B36" s="251" t="s">
        <v>106</v>
      </c>
      <c r="C36" s="252"/>
      <c r="D36" s="251"/>
      <c r="E36" s="252"/>
      <c r="F36" s="251"/>
      <c r="G36" s="252"/>
      <c r="H36" s="251"/>
      <c r="I36" s="252"/>
      <c r="J36" s="251"/>
      <c r="K36" s="252"/>
      <c r="L36" s="251"/>
      <c r="M36" s="252"/>
    </row>
    <row r="38" spans="2:13" ht="15.6" x14ac:dyDescent="0.3">
      <c r="B38" s="139" t="s">
        <v>97</v>
      </c>
      <c r="C38" s="131"/>
      <c r="D38" s="264"/>
      <c r="E38" s="272"/>
      <c r="F38" s="272"/>
      <c r="G38" s="272"/>
      <c r="H38" s="272"/>
      <c r="I38" s="272"/>
      <c r="J38" s="266"/>
    </row>
    <row r="39" spans="2:13" ht="15.6" x14ac:dyDescent="0.3">
      <c r="B39" s="131"/>
      <c r="C39" s="131"/>
    </row>
    <row r="40" spans="2:13" ht="15.6" x14ac:dyDescent="0.3">
      <c r="B40" s="139" t="s">
        <v>98</v>
      </c>
      <c r="C40" s="131"/>
      <c r="D40" s="264"/>
      <c r="E40" s="272"/>
      <c r="F40" s="272"/>
      <c r="G40" s="272"/>
      <c r="H40" s="272"/>
      <c r="I40" s="272"/>
      <c r="J40" s="266"/>
    </row>
    <row r="41" spans="2:13" ht="15.6" x14ac:dyDescent="0.3">
      <c r="B41" s="131"/>
      <c r="C41" s="131"/>
    </row>
    <row r="42" spans="2:13" ht="15.6" x14ac:dyDescent="0.3">
      <c r="B42" s="139" t="s">
        <v>62</v>
      </c>
      <c r="C42" s="131"/>
      <c r="D42" s="163"/>
      <c r="E42" s="132"/>
      <c r="F42" s="249" t="s">
        <v>63</v>
      </c>
      <c r="G42" s="131"/>
      <c r="H42" s="269"/>
      <c r="I42" s="270"/>
      <c r="J42" s="271"/>
    </row>
    <row r="43" spans="2:13" ht="15.6" x14ac:dyDescent="0.3">
      <c r="B43" s="131"/>
      <c r="C43" s="131"/>
      <c r="D43" s="131"/>
      <c r="E43" s="135"/>
      <c r="F43" s="131"/>
      <c r="G43" s="131"/>
      <c r="H43" s="135"/>
    </row>
    <row r="44" spans="2:13" ht="15.6" x14ac:dyDescent="0.3">
      <c r="B44" s="139" t="s">
        <v>107</v>
      </c>
      <c r="C44" s="131"/>
      <c r="D44" s="264"/>
      <c r="E44" s="265"/>
      <c r="F44" s="265"/>
      <c r="G44" s="265"/>
      <c r="H44" s="265"/>
      <c r="I44" s="265"/>
      <c r="J44" s="266"/>
    </row>
    <row r="45" spans="2:13" ht="15.6" x14ac:dyDescent="0.3">
      <c r="B45" s="139" t="s">
        <v>108</v>
      </c>
      <c r="C45" s="131"/>
      <c r="D45" s="151" t="s">
        <v>95</v>
      </c>
      <c r="E45" s="151"/>
      <c r="F45" s="151"/>
      <c r="G45" s="151"/>
      <c r="H45" s="151"/>
      <c r="I45" s="151"/>
      <c r="J45" s="135"/>
    </row>
    <row r="46" spans="2:13" ht="15.6" x14ac:dyDescent="0.3">
      <c r="B46" s="131"/>
      <c r="C46" s="131"/>
      <c r="D46" s="152" t="s">
        <v>189</v>
      </c>
      <c r="E46" s="131"/>
      <c r="F46" s="131"/>
      <c r="G46" s="131"/>
      <c r="H46" s="131"/>
      <c r="I46" s="131"/>
      <c r="J46" s="131"/>
    </row>
    <row r="47" spans="2:13" ht="15.6" x14ac:dyDescent="0.3">
      <c r="B47" s="131"/>
      <c r="C47" s="131"/>
      <c r="D47" s="133"/>
      <c r="E47" s="133"/>
      <c r="F47" s="133"/>
    </row>
    <row r="48" spans="2:13" ht="15.6" x14ac:dyDescent="0.3">
      <c r="B48" s="139" t="s">
        <v>64</v>
      </c>
      <c r="C48" s="131"/>
      <c r="D48" s="164"/>
      <c r="E48" s="136"/>
      <c r="F48" s="139" t="s">
        <v>65</v>
      </c>
      <c r="G48" s="133"/>
      <c r="H48" s="163"/>
      <c r="I48" s="134"/>
    </row>
    <row r="49" spans="2:13" ht="15.6" x14ac:dyDescent="0.3">
      <c r="B49" s="137"/>
      <c r="C49" s="137"/>
      <c r="D49" s="137"/>
      <c r="E49" s="133"/>
      <c r="F49" s="133"/>
      <c r="G49" s="133"/>
      <c r="H49" s="133"/>
    </row>
    <row r="50" spans="2:13" x14ac:dyDescent="0.25">
      <c r="B50" s="129" t="s">
        <v>105</v>
      </c>
    </row>
    <row r="51" spans="2:13" x14ac:dyDescent="0.25">
      <c r="B51" s="129" t="s">
        <v>111</v>
      </c>
    </row>
    <row r="52" spans="2:13" x14ac:dyDescent="0.25">
      <c r="B52" s="129" t="s">
        <v>112</v>
      </c>
    </row>
    <row r="53" spans="2:13" ht="15.6" x14ac:dyDescent="0.3">
      <c r="B53" s="131"/>
      <c r="C53" s="172"/>
      <c r="D53" s="175"/>
      <c r="E53" s="138"/>
    </row>
    <row r="54" spans="2:13" ht="15.6" x14ac:dyDescent="0.25">
      <c r="B54" s="129" t="s">
        <v>109</v>
      </c>
      <c r="E54" s="145"/>
      <c r="F54" s="145"/>
      <c r="G54" s="145"/>
      <c r="H54" s="145"/>
    </row>
    <row r="55" spans="2:13" x14ac:dyDescent="0.25">
      <c r="B55" s="129" t="s">
        <v>110</v>
      </c>
    </row>
    <row r="57" spans="2:13" ht="15.6" x14ac:dyDescent="0.3">
      <c r="B57" s="171" t="s">
        <v>136</v>
      </c>
      <c r="E57" s="145"/>
      <c r="F57" s="145"/>
      <c r="G57" s="145"/>
      <c r="H57" s="145"/>
    </row>
    <row r="59" spans="2:13" ht="15.6" x14ac:dyDescent="0.3">
      <c r="B59" s="137"/>
      <c r="C59" s="137"/>
      <c r="D59" s="137"/>
      <c r="E59" s="133"/>
      <c r="F59" s="133"/>
      <c r="G59" s="133"/>
      <c r="H59" s="133"/>
    </row>
    <row r="60" spans="2:13" ht="15.6" x14ac:dyDescent="0.3">
      <c r="B60" s="251" t="s">
        <v>113</v>
      </c>
      <c r="C60" s="252"/>
      <c r="D60" s="251"/>
      <c r="E60" s="252"/>
      <c r="F60" s="251"/>
      <c r="G60" s="252"/>
      <c r="H60" s="251"/>
      <c r="I60" s="252"/>
      <c r="J60" s="251"/>
      <c r="K60" s="252"/>
      <c r="L60" s="251"/>
      <c r="M60" s="252"/>
    </row>
    <row r="61" spans="2:13" s="171" customFormat="1" ht="15.6" x14ac:dyDescent="0.3">
      <c r="B61" s="186"/>
      <c r="C61" s="187"/>
      <c r="D61" s="186"/>
      <c r="E61" s="187"/>
      <c r="F61" s="186"/>
      <c r="G61" s="187"/>
      <c r="H61" s="186"/>
      <c r="I61" s="187"/>
      <c r="J61" s="186"/>
      <c r="K61" s="187"/>
    </row>
    <row r="62" spans="2:13" ht="15.6" x14ac:dyDescent="0.3">
      <c r="B62" s="139" t="s">
        <v>114</v>
      </c>
      <c r="L62" s="143"/>
    </row>
    <row r="63" spans="2:13" ht="24.75" customHeight="1" x14ac:dyDescent="0.25">
      <c r="B63" s="129" t="s">
        <v>115</v>
      </c>
      <c r="D63" s="129" t="s">
        <v>116</v>
      </c>
      <c r="H63" s="129" t="s">
        <v>117</v>
      </c>
    </row>
    <row r="64" spans="2:13" ht="15.6" x14ac:dyDescent="0.3">
      <c r="B64" s="140"/>
      <c r="C64" s="140"/>
      <c r="D64" s="141"/>
      <c r="E64" s="140"/>
      <c r="F64" s="140"/>
      <c r="G64" s="140"/>
      <c r="H64" s="140"/>
      <c r="I64" s="133"/>
    </row>
    <row r="65" spans="2:9" ht="15.6" x14ac:dyDescent="0.3">
      <c r="B65" s="139" t="s">
        <v>118</v>
      </c>
      <c r="C65" s="140"/>
      <c r="D65" s="141"/>
      <c r="E65" s="140"/>
      <c r="F65" s="140"/>
      <c r="G65" s="140"/>
      <c r="H65" s="140"/>
      <c r="I65" s="133"/>
    </row>
    <row r="66" spans="2:9" x14ac:dyDescent="0.25">
      <c r="B66" s="129" t="s">
        <v>119</v>
      </c>
    </row>
    <row r="68" spans="2:9" x14ac:dyDescent="0.25">
      <c r="B68" s="129" t="s">
        <v>173</v>
      </c>
    </row>
    <row r="70" spans="2:9" x14ac:dyDescent="0.25">
      <c r="B70" s="129" t="s">
        <v>120</v>
      </c>
    </row>
    <row r="72" spans="2:9" x14ac:dyDescent="0.25">
      <c r="B72" s="188" t="s">
        <v>121</v>
      </c>
    </row>
    <row r="74" spans="2:9" x14ac:dyDescent="0.25">
      <c r="B74" s="171" t="s">
        <v>122</v>
      </c>
    </row>
    <row r="75" spans="2:9" x14ac:dyDescent="0.25">
      <c r="B75" s="129" t="s">
        <v>123</v>
      </c>
    </row>
    <row r="77" spans="2:9" x14ac:dyDescent="0.25">
      <c r="B77" s="129" t="s">
        <v>172</v>
      </c>
    </row>
    <row r="79" spans="2:9" x14ac:dyDescent="0.25">
      <c r="B79" s="171" t="s">
        <v>124</v>
      </c>
    </row>
    <row r="81" spans="2:11" x14ac:dyDescent="0.25">
      <c r="B81" s="171" t="s">
        <v>125</v>
      </c>
    </row>
    <row r="82" spans="2:11" x14ac:dyDescent="0.25">
      <c r="B82" s="129" t="s">
        <v>126</v>
      </c>
    </row>
    <row r="83" spans="2:11" x14ac:dyDescent="0.25">
      <c r="B83" s="129" t="s">
        <v>127</v>
      </c>
    </row>
    <row r="84" spans="2:11" ht="15.6" x14ac:dyDescent="0.25">
      <c r="E84" s="145"/>
      <c r="F84" s="145"/>
      <c r="G84" s="145"/>
      <c r="H84" s="145"/>
    </row>
    <row r="85" spans="2:11" ht="15.6" x14ac:dyDescent="0.3">
      <c r="B85" s="139" t="s">
        <v>143</v>
      </c>
    </row>
    <row r="86" spans="2:11" ht="15" customHeight="1" x14ac:dyDescent="0.25">
      <c r="B86" s="255"/>
      <c r="C86" s="256"/>
      <c r="D86" s="256"/>
      <c r="E86" s="256"/>
      <c r="F86" s="256"/>
      <c r="G86" s="256"/>
      <c r="H86" s="256"/>
      <c r="I86" s="256"/>
      <c r="J86" s="256"/>
      <c r="K86" s="257"/>
    </row>
    <row r="87" spans="2:11" ht="15" customHeight="1" x14ac:dyDescent="0.25">
      <c r="B87" s="258"/>
      <c r="C87" s="259"/>
      <c r="D87" s="259"/>
      <c r="E87" s="259"/>
      <c r="F87" s="259"/>
      <c r="G87" s="259"/>
      <c r="H87" s="259"/>
      <c r="I87" s="259"/>
      <c r="J87" s="259"/>
      <c r="K87" s="260"/>
    </row>
    <row r="88" spans="2:11" ht="15" customHeight="1" x14ac:dyDescent="0.25">
      <c r="B88" s="258"/>
      <c r="C88" s="259"/>
      <c r="D88" s="259"/>
      <c r="E88" s="259"/>
      <c r="F88" s="259"/>
      <c r="G88" s="259"/>
      <c r="H88" s="259"/>
      <c r="I88" s="259"/>
      <c r="J88" s="259"/>
      <c r="K88" s="260"/>
    </row>
    <row r="89" spans="2:11" ht="15" customHeight="1" x14ac:dyDescent="0.25">
      <c r="B89" s="258"/>
      <c r="C89" s="259"/>
      <c r="D89" s="259"/>
      <c r="E89" s="259"/>
      <c r="F89" s="259"/>
      <c r="G89" s="259"/>
      <c r="H89" s="259"/>
      <c r="I89" s="259"/>
      <c r="J89" s="259"/>
      <c r="K89" s="260"/>
    </row>
    <row r="90" spans="2:11" ht="15" customHeight="1" x14ac:dyDescent="0.25">
      <c r="B90" s="258"/>
      <c r="C90" s="259"/>
      <c r="D90" s="259"/>
      <c r="E90" s="259"/>
      <c r="F90" s="259"/>
      <c r="G90" s="259"/>
      <c r="H90" s="259"/>
      <c r="I90" s="259"/>
      <c r="J90" s="259"/>
      <c r="K90" s="260"/>
    </row>
    <row r="91" spans="2:11" ht="15" customHeight="1" x14ac:dyDescent="0.25">
      <c r="B91" s="258"/>
      <c r="C91" s="259"/>
      <c r="D91" s="259"/>
      <c r="E91" s="259"/>
      <c r="F91" s="259"/>
      <c r="G91" s="259"/>
      <c r="H91" s="259"/>
      <c r="I91" s="259"/>
      <c r="J91" s="259"/>
      <c r="K91" s="260"/>
    </row>
    <row r="92" spans="2:11" ht="15" customHeight="1" x14ac:dyDescent="0.25">
      <c r="B92" s="258"/>
      <c r="C92" s="259"/>
      <c r="D92" s="259"/>
      <c r="E92" s="259"/>
      <c r="F92" s="259"/>
      <c r="G92" s="259"/>
      <c r="H92" s="259"/>
      <c r="I92" s="259"/>
      <c r="J92" s="259"/>
      <c r="K92" s="260"/>
    </row>
    <row r="93" spans="2:11" ht="15" customHeight="1" x14ac:dyDescent="0.25">
      <c r="B93" s="258"/>
      <c r="C93" s="259"/>
      <c r="D93" s="259"/>
      <c r="E93" s="259"/>
      <c r="F93" s="259"/>
      <c r="G93" s="259"/>
      <c r="H93" s="259"/>
      <c r="I93" s="259"/>
      <c r="J93" s="259"/>
      <c r="K93" s="260"/>
    </row>
    <row r="94" spans="2:11" ht="15" customHeight="1" x14ac:dyDescent="0.25">
      <c r="B94" s="258"/>
      <c r="C94" s="259"/>
      <c r="D94" s="259"/>
      <c r="E94" s="259"/>
      <c r="F94" s="259"/>
      <c r="G94" s="259"/>
      <c r="H94" s="259"/>
      <c r="I94" s="259"/>
      <c r="J94" s="259"/>
      <c r="K94" s="260"/>
    </row>
    <row r="95" spans="2:11" ht="15" customHeight="1" x14ac:dyDescent="0.25">
      <c r="B95" s="258"/>
      <c r="C95" s="259"/>
      <c r="D95" s="259"/>
      <c r="E95" s="259"/>
      <c r="F95" s="259"/>
      <c r="G95" s="259"/>
      <c r="H95" s="259"/>
      <c r="I95" s="259"/>
      <c r="J95" s="259"/>
      <c r="K95" s="260"/>
    </row>
    <row r="96" spans="2:11" ht="15" customHeight="1" x14ac:dyDescent="0.25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3" ht="15" customHeight="1" x14ac:dyDescent="0.25">
      <c r="B97" s="258"/>
      <c r="C97" s="259"/>
      <c r="D97" s="259"/>
      <c r="E97" s="259"/>
      <c r="F97" s="259"/>
      <c r="G97" s="259"/>
      <c r="H97" s="259"/>
      <c r="I97" s="259"/>
      <c r="J97" s="259"/>
      <c r="K97" s="260"/>
    </row>
    <row r="98" spans="2:13" ht="15" customHeight="1" x14ac:dyDescent="0.25">
      <c r="B98" s="258"/>
      <c r="C98" s="259"/>
      <c r="D98" s="259"/>
      <c r="E98" s="259"/>
      <c r="F98" s="259"/>
      <c r="G98" s="259"/>
      <c r="H98" s="259"/>
      <c r="I98" s="259"/>
      <c r="J98" s="259"/>
      <c r="K98" s="260"/>
    </row>
    <row r="99" spans="2:13" ht="15" customHeight="1" x14ac:dyDescent="0.25">
      <c r="B99" s="258"/>
      <c r="C99" s="259"/>
      <c r="D99" s="259"/>
      <c r="E99" s="259"/>
      <c r="F99" s="259"/>
      <c r="G99" s="259"/>
      <c r="H99" s="259"/>
      <c r="I99" s="259"/>
      <c r="J99" s="259"/>
      <c r="K99" s="260"/>
    </row>
    <row r="100" spans="2:13" ht="15" customHeight="1" x14ac:dyDescent="0.25">
      <c r="B100" s="261"/>
      <c r="C100" s="262"/>
      <c r="D100" s="262"/>
      <c r="E100" s="262"/>
      <c r="F100" s="262"/>
      <c r="G100" s="262"/>
      <c r="H100" s="262"/>
      <c r="I100" s="262"/>
      <c r="J100" s="262"/>
      <c r="K100" s="263"/>
    </row>
    <row r="101" spans="2:13" x14ac:dyDescent="0.25">
      <c r="B101" s="129" t="s">
        <v>174</v>
      </c>
    </row>
    <row r="102" spans="2:13" x14ac:dyDescent="0.25">
      <c r="B102" s="160" t="s">
        <v>128</v>
      </c>
    </row>
    <row r="103" spans="2:13" x14ac:dyDescent="0.25">
      <c r="B103" s="160"/>
    </row>
    <row r="104" spans="2:13" x14ac:dyDescent="0.25">
      <c r="B104" s="129" t="s">
        <v>137</v>
      </c>
    </row>
    <row r="105" spans="2:13" x14ac:dyDescent="0.25">
      <c r="B105" s="129" t="s">
        <v>175</v>
      </c>
    </row>
    <row r="107" spans="2:13" x14ac:dyDescent="0.25">
      <c r="B107" s="129" t="s">
        <v>138</v>
      </c>
    </row>
    <row r="108" spans="2:13" x14ac:dyDescent="0.25">
      <c r="B108" s="129" t="s">
        <v>130</v>
      </c>
    </row>
    <row r="109" spans="2:13" ht="15.6" x14ac:dyDescent="0.3">
      <c r="B109" s="140"/>
      <c r="C109" s="140"/>
      <c r="D109" s="141"/>
      <c r="E109" s="140"/>
      <c r="F109" s="140"/>
      <c r="G109" s="140"/>
      <c r="H109" s="140"/>
      <c r="I109" s="133"/>
    </row>
    <row r="110" spans="2:13" ht="15" customHeight="1" x14ac:dyDescent="0.3">
      <c r="B110" s="139" t="s">
        <v>139</v>
      </c>
      <c r="C110" s="138"/>
    </row>
    <row r="111" spans="2:13" ht="15" customHeight="1" x14ac:dyDescent="0.3">
      <c r="B111" s="139"/>
      <c r="C111" s="138"/>
    </row>
    <row r="112" spans="2:13" ht="135" x14ac:dyDescent="0.25">
      <c r="B112" s="178" t="s">
        <v>135</v>
      </c>
      <c r="C112" s="177" t="s">
        <v>96</v>
      </c>
      <c r="D112" s="178" t="s">
        <v>99</v>
      </c>
      <c r="E112" s="178" t="s">
        <v>91</v>
      </c>
      <c r="F112" s="179" t="s">
        <v>103</v>
      </c>
      <c r="G112" s="177"/>
      <c r="H112" s="173" t="s">
        <v>176</v>
      </c>
      <c r="I112" s="253" t="s">
        <v>129</v>
      </c>
      <c r="J112" s="254"/>
      <c r="K112" s="179" t="s">
        <v>88</v>
      </c>
      <c r="L112" s="180"/>
      <c r="M112" s="179" t="s">
        <v>104</v>
      </c>
    </row>
    <row r="113" spans="2:13" ht="15" customHeight="1" x14ac:dyDescent="0.3">
      <c r="B113" s="165"/>
      <c r="C113" s="146"/>
      <c r="D113" s="146"/>
      <c r="E113" s="166" t="s">
        <v>90</v>
      </c>
      <c r="F113" s="165" t="s">
        <v>93</v>
      </c>
      <c r="G113" s="167"/>
      <c r="H113" s="168"/>
      <c r="I113" s="267"/>
      <c r="J113" s="268"/>
      <c r="K113" s="166" t="s">
        <v>90</v>
      </c>
      <c r="M113" s="146"/>
    </row>
    <row r="114" spans="2:13" ht="15.6" customHeight="1" x14ac:dyDescent="0.3">
      <c r="B114" s="165"/>
      <c r="C114" s="146"/>
      <c r="D114" s="146"/>
      <c r="E114" s="166" t="s">
        <v>90</v>
      </c>
      <c r="F114" s="165" t="s">
        <v>93</v>
      </c>
      <c r="G114" s="167"/>
      <c r="H114" s="168"/>
      <c r="I114" s="267"/>
      <c r="J114" s="268"/>
      <c r="K114" s="166" t="s">
        <v>90</v>
      </c>
      <c r="M114" s="146"/>
    </row>
    <row r="115" spans="2:13" ht="15" customHeight="1" x14ac:dyDescent="0.3">
      <c r="B115" s="165"/>
      <c r="C115" s="146"/>
      <c r="D115" s="146"/>
      <c r="E115" s="166" t="s">
        <v>90</v>
      </c>
      <c r="F115" s="165" t="s">
        <v>93</v>
      </c>
      <c r="G115" s="167"/>
      <c r="H115" s="168"/>
      <c r="I115" s="267"/>
      <c r="J115" s="268"/>
      <c r="K115" s="166" t="s">
        <v>90</v>
      </c>
      <c r="L115" s="142"/>
      <c r="M115" s="146"/>
    </row>
    <row r="116" spans="2:13" ht="15.6" x14ac:dyDescent="0.3">
      <c r="B116" s="165"/>
      <c r="C116" s="146"/>
      <c r="D116" s="146"/>
      <c r="E116" s="166" t="s">
        <v>90</v>
      </c>
      <c r="F116" s="165" t="s">
        <v>93</v>
      </c>
      <c r="G116" s="167"/>
      <c r="H116" s="168"/>
      <c r="I116" s="267"/>
      <c r="J116" s="268"/>
      <c r="K116" s="166" t="s">
        <v>90</v>
      </c>
      <c r="L116" s="143"/>
      <c r="M116" s="146"/>
    </row>
    <row r="117" spans="2:13" ht="15.6" x14ac:dyDescent="0.3">
      <c r="B117" s="165"/>
      <c r="C117" s="146"/>
      <c r="D117" s="146"/>
      <c r="E117" s="166" t="s">
        <v>90</v>
      </c>
      <c r="F117" s="165" t="s">
        <v>93</v>
      </c>
      <c r="G117" s="167"/>
      <c r="H117" s="168"/>
      <c r="I117" s="267"/>
      <c r="J117" s="268"/>
      <c r="K117" s="166" t="s">
        <v>90</v>
      </c>
      <c r="L117" s="143"/>
      <c r="M117" s="146"/>
    </row>
    <row r="118" spans="2:13" ht="15.6" x14ac:dyDescent="0.3">
      <c r="B118" s="165"/>
      <c r="C118" s="146"/>
      <c r="D118" s="146"/>
      <c r="E118" s="166" t="s">
        <v>90</v>
      </c>
      <c r="F118" s="165" t="s">
        <v>93</v>
      </c>
      <c r="G118" s="167"/>
      <c r="H118" s="168"/>
      <c r="I118" s="267"/>
      <c r="J118" s="268"/>
      <c r="K118" s="166" t="s">
        <v>90</v>
      </c>
      <c r="L118" s="143"/>
      <c r="M118" s="146"/>
    </row>
    <row r="119" spans="2:13" ht="15.6" x14ac:dyDescent="0.3">
      <c r="B119" s="165"/>
      <c r="C119" s="146"/>
      <c r="D119" s="146"/>
      <c r="E119" s="166" t="s">
        <v>90</v>
      </c>
      <c r="F119" s="165" t="s">
        <v>93</v>
      </c>
      <c r="G119" s="167"/>
      <c r="H119" s="168"/>
      <c r="I119" s="267"/>
      <c r="J119" s="268"/>
      <c r="K119" s="166" t="s">
        <v>90</v>
      </c>
      <c r="L119" s="143"/>
      <c r="M119" s="146"/>
    </row>
    <row r="120" spans="2:13" ht="15.6" x14ac:dyDescent="0.3">
      <c r="B120" s="165"/>
      <c r="C120" s="146"/>
      <c r="D120" s="146"/>
      <c r="E120" s="166" t="s">
        <v>90</v>
      </c>
      <c r="F120" s="165" t="s">
        <v>93</v>
      </c>
      <c r="G120" s="167"/>
      <c r="H120" s="168"/>
      <c r="I120" s="267"/>
      <c r="J120" s="268"/>
      <c r="K120" s="166" t="s">
        <v>90</v>
      </c>
      <c r="L120" s="143"/>
      <c r="M120" s="146"/>
    </row>
    <row r="121" spans="2:13" ht="15.6" x14ac:dyDescent="0.3">
      <c r="B121" s="165"/>
      <c r="C121" s="146"/>
      <c r="D121" s="146"/>
      <c r="E121" s="166" t="s">
        <v>90</v>
      </c>
      <c r="F121" s="165" t="s">
        <v>93</v>
      </c>
      <c r="G121" s="167"/>
      <c r="H121" s="168"/>
      <c r="I121" s="267"/>
      <c r="J121" s="268"/>
      <c r="K121" s="166" t="s">
        <v>90</v>
      </c>
      <c r="L121" s="143"/>
      <c r="M121" s="146"/>
    </row>
    <row r="122" spans="2:13" ht="15.6" x14ac:dyDescent="0.3">
      <c r="B122" s="165"/>
      <c r="C122" s="146"/>
      <c r="D122" s="146"/>
      <c r="E122" s="166" t="s">
        <v>90</v>
      </c>
      <c r="F122" s="165" t="s">
        <v>93</v>
      </c>
      <c r="G122" s="167"/>
      <c r="H122" s="168"/>
      <c r="I122" s="267"/>
      <c r="J122" s="268"/>
      <c r="K122" s="166" t="s">
        <v>90</v>
      </c>
      <c r="L122" s="143"/>
      <c r="M122" s="146"/>
    </row>
    <row r="123" spans="2:13" ht="15.6" x14ac:dyDescent="0.3">
      <c r="B123" s="165"/>
      <c r="C123" s="146"/>
      <c r="D123" s="146"/>
      <c r="E123" s="166" t="s">
        <v>90</v>
      </c>
      <c r="F123" s="165" t="s">
        <v>93</v>
      </c>
      <c r="G123" s="167"/>
      <c r="H123" s="168"/>
      <c r="I123" s="267"/>
      <c r="J123" s="268"/>
      <c r="K123" s="166" t="s">
        <v>90</v>
      </c>
      <c r="L123" s="143"/>
      <c r="M123" s="146"/>
    </row>
    <row r="124" spans="2:13" ht="15.6" x14ac:dyDescent="0.3">
      <c r="B124" s="165"/>
      <c r="C124" s="146"/>
      <c r="D124" s="146"/>
      <c r="E124" s="166" t="s">
        <v>90</v>
      </c>
      <c r="F124" s="165" t="s">
        <v>93</v>
      </c>
      <c r="G124" s="167"/>
      <c r="H124" s="168"/>
      <c r="I124" s="267"/>
      <c r="J124" s="268"/>
      <c r="K124" s="166" t="s">
        <v>90</v>
      </c>
      <c r="L124" s="143"/>
      <c r="M124" s="146"/>
    </row>
    <row r="125" spans="2:13" ht="15.6" x14ac:dyDescent="0.3">
      <c r="B125" s="165"/>
      <c r="C125" s="146"/>
      <c r="D125" s="146"/>
      <c r="E125" s="166" t="s">
        <v>90</v>
      </c>
      <c r="F125" s="165" t="s">
        <v>93</v>
      </c>
      <c r="G125" s="167"/>
      <c r="H125" s="168"/>
      <c r="I125" s="267"/>
      <c r="J125" s="268"/>
      <c r="K125" s="166" t="s">
        <v>90</v>
      </c>
      <c r="L125" s="143"/>
      <c r="M125" s="146"/>
    </row>
    <row r="126" spans="2:13" ht="15.6" x14ac:dyDescent="0.3">
      <c r="B126" s="165"/>
      <c r="C126" s="146"/>
      <c r="D126" s="146"/>
      <c r="E126" s="166" t="s">
        <v>90</v>
      </c>
      <c r="F126" s="165" t="s">
        <v>93</v>
      </c>
      <c r="G126" s="167"/>
      <c r="H126" s="168"/>
      <c r="I126" s="267"/>
      <c r="J126" s="268"/>
      <c r="K126" s="166" t="s">
        <v>90</v>
      </c>
      <c r="L126" s="143"/>
      <c r="M126" s="146"/>
    </row>
    <row r="127" spans="2:13" x14ac:dyDescent="0.25">
      <c r="B127" s="165"/>
      <c r="C127" s="146"/>
      <c r="D127" s="146"/>
      <c r="E127" s="166" t="s">
        <v>90</v>
      </c>
      <c r="F127" s="165" t="s">
        <v>93</v>
      </c>
      <c r="G127" s="167"/>
      <c r="H127" s="168"/>
      <c r="I127" s="267"/>
      <c r="J127" s="275"/>
      <c r="K127" s="166" t="s">
        <v>90</v>
      </c>
      <c r="L127" s="143"/>
      <c r="M127" s="146"/>
    </row>
    <row r="128" spans="2:13" ht="15.6" x14ac:dyDescent="0.3">
      <c r="B128" s="165"/>
      <c r="C128" s="146"/>
      <c r="D128" s="146"/>
      <c r="E128" s="166" t="s">
        <v>90</v>
      </c>
      <c r="F128" s="165" t="s">
        <v>93</v>
      </c>
      <c r="G128" s="167"/>
      <c r="H128" s="168"/>
      <c r="I128" s="267"/>
      <c r="J128" s="268"/>
      <c r="K128" s="166" t="s">
        <v>90</v>
      </c>
      <c r="L128" s="143"/>
      <c r="M128" s="146"/>
    </row>
    <row r="129" spans="2:13" ht="15.6" x14ac:dyDescent="0.3">
      <c r="B129" s="165"/>
      <c r="C129" s="146"/>
      <c r="D129" s="146"/>
      <c r="E129" s="166" t="s">
        <v>90</v>
      </c>
      <c r="F129" s="165" t="s">
        <v>93</v>
      </c>
      <c r="G129" s="167"/>
      <c r="H129" s="168"/>
      <c r="I129" s="267"/>
      <c r="J129" s="268"/>
      <c r="K129" s="166" t="s">
        <v>90</v>
      </c>
      <c r="L129" s="143"/>
      <c r="M129" s="146"/>
    </row>
    <row r="130" spans="2:13" ht="15.6" x14ac:dyDescent="0.3">
      <c r="B130" s="165"/>
      <c r="C130" s="146"/>
      <c r="D130" s="146"/>
      <c r="E130" s="166" t="s">
        <v>90</v>
      </c>
      <c r="F130" s="165" t="s">
        <v>93</v>
      </c>
      <c r="G130" s="167"/>
      <c r="H130" s="168"/>
      <c r="I130" s="267"/>
      <c r="J130" s="268"/>
      <c r="K130" s="166" t="s">
        <v>90</v>
      </c>
      <c r="L130" s="143"/>
      <c r="M130" s="146"/>
    </row>
    <row r="131" spans="2:13" ht="15.6" x14ac:dyDescent="0.3">
      <c r="B131" s="165"/>
      <c r="C131" s="146"/>
      <c r="D131" s="146"/>
      <c r="E131" s="166" t="s">
        <v>90</v>
      </c>
      <c r="F131" s="165" t="s">
        <v>93</v>
      </c>
      <c r="G131" s="167"/>
      <c r="H131" s="168"/>
      <c r="I131" s="267"/>
      <c r="J131" s="268"/>
      <c r="K131" s="166" t="s">
        <v>90</v>
      </c>
      <c r="L131" s="143"/>
      <c r="M131" s="146"/>
    </row>
    <row r="132" spans="2:13" ht="15.6" x14ac:dyDescent="0.3">
      <c r="B132" s="165"/>
      <c r="C132" s="146"/>
      <c r="D132" s="146"/>
      <c r="E132" s="166" t="s">
        <v>90</v>
      </c>
      <c r="F132" s="165" t="s">
        <v>93</v>
      </c>
      <c r="G132" s="167"/>
      <c r="H132" s="168"/>
      <c r="I132" s="267"/>
      <c r="J132" s="268"/>
      <c r="K132" s="166" t="s">
        <v>90</v>
      </c>
      <c r="L132" s="143"/>
      <c r="M132" s="146"/>
    </row>
    <row r="133" spans="2:13" ht="15.6" x14ac:dyDescent="0.3">
      <c r="B133" s="165"/>
      <c r="C133" s="146"/>
      <c r="D133" s="146"/>
      <c r="E133" s="166" t="s">
        <v>90</v>
      </c>
      <c r="F133" s="165" t="s">
        <v>93</v>
      </c>
      <c r="G133" s="167"/>
      <c r="H133" s="168"/>
      <c r="I133" s="267"/>
      <c r="J133" s="268"/>
      <c r="K133" s="166" t="s">
        <v>90</v>
      </c>
      <c r="L133" s="143"/>
      <c r="M133" s="146"/>
    </row>
    <row r="134" spans="2:13" ht="15.6" x14ac:dyDescent="0.3">
      <c r="B134" s="165"/>
      <c r="C134" s="146"/>
      <c r="D134" s="146"/>
      <c r="E134" s="166" t="s">
        <v>90</v>
      </c>
      <c r="F134" s="165" t="s">
        <v>93</v>
      </c>
      <c r="G134" s="167"/>
      <c r="H134" s="168"/>
      <c r="I134" s="267"/>
      <c r="J134" s="268"/>
      <c r="K134" s="166" t="s">
        <v>90</v>
      </c>
      <c r="L134" s="143"/>
      <c r="M134" s="146"/>
    </row>
    <row r="135" spans="2:13" ht="15.6" x14ac:dyDescent="0.3">
      <c r="B135" s="165"/>
      <c r="C135" s="146"/>
      <c r="D135" s="146"/>
      <c r="E135" s="166" t="s">
        <v>90</v>
      </c>
      <c r="F135" s="165" t="s">
        <v>93</v>
      </c>
      <c r="G135" s="167"/>
      <c r="H135" s="168"/>
      <c r="I135" s="267"/>
      <c r="J135" s="268"/>
      <c r="K135" s="166" t="s">
        <v>90</v>
      </c>
      <c r="L135" s="143"/>
      <c r="M135" s="146"/>
    </row>
    <row r="136" spans="2:13" ht="15.6" x14ac:dyDescent="0.3">
      <c r="B136" s="165"/>
      <c r="C136" s="146"/>
      <c r="D136" s="146"/>
      <c r="E136" s="166" t="s">
        <v>90</v>
      </c>
      <c r="F136" s="165" t="s">
        <v>93</v>
      </c>
      <c r="G136" s="167"/>
      <c r="H136" s="168"/>
      <c r="I136" s="267"/>
      <c r="J136" s="268"/>
      <c r="K136" s="166" t="s">
        <v>90</v>
      </c>
      <c r="L136" s="143"/>
      <c r="M136" s="146"/>
    </row>
    <row r="137" spans="2:13" ht="15.6" x14ac:dyDescent="0.3">
      <c r="B137" s="165"/>
      <c r="C137" s="146"/>
      <c r="D137" s="146"/>
      <c r="E137" s="166" t="s">
        <v>90</v>
      </c>
      <c r="F137" s="165" t="s">
        <v>93</v>
      </c>
      <c r="G137" s="167"/>
      <c r="H137" s="168"/>
      <c r="I137" s="267"/>
      <c r="J137" s="268"/>
      <c r="K137" s="166" t="s">
        <v>90</v>
      </c>
      <c r="L137" s="143"/>
      <c r="M137" s="146"/>
    </row>
    <row r="138" spans="2:13" ht="15.6" x14ac:dyDescent="0.3">
      <c r="B138" s="165"/>
      <c r="C138" s="146"/>
      <c r="D138" s="146"/>
      <c r="E138" s="166" t="s">
        <v>90</v>
      </c>
      <c r="F138" s="165" t="s">
        <v>93</v>
      </c>
      <c r="G138" s="167"/>
      <c r="H138" s="168"/>
      <c r="I138" s="267"/>
      <c r="J138" s="268"/>
      <c r="K138" s="166" t="s">
        <v>90</v>
      </c>
      <c r="L138" s="143"/>
      <c r="M138" s="146"/>
    </row>
    <row r="139" spans="2:13" ht="15.6" x14ac:dyDescent="0.3">
      <c r="B139" s="244" t="s">
        <v>195</v>
      </c>
      <c r="C139" s="245"/>
      <c r="D139" s="245"/>
      <c r="E139" s="245"/>
      <c r="F139" s="245"/>
      <c r="G139" s="244"/>
      <c r="H139" s="246">
        <f>SUM(H113:H138)</f>
        <v>0</v>
      </c>
      <c r="I139" s="247"/>
      <c r="J139" s="248"/>
      <c r="K139" s="244"/>
      <c r="L139" s="143"/>
      <c r="M139" s="245"/>
    </row>
    <row r="140" spans="2:13" ht="15.6" x14ac:dyDescent="0.3">
      <c r="B140" s="129" t="s">
        <v>177</v>
      </c>
      <c r="H140" s="161"/>
      <c r="J140" s="144"/>
      <c r="K140" s="144"/>
      <c r="L140" s="143"/>
    </row>
    <row r="141" spans="2:13" ht="15.6" x14ac:dyDescent="0.3">
      <c r="B141" s="129" t="s">
        <v>100</v>
      </c>
      <c r="H141" s="161"/>
      <c r="J141" s="144"/>
      <c r="K141" s="144"/>
      <c r="L141" s="143"/>
    </row>
    <row r="142" spans="2:13" ht="15.6" x14ac:dyDescent="0.3">
      <c r="B142" s="129" t="s">
        <v>101</v>
      </c>
      <c r="H142" s="161"/>
      <c r="J142" s="144"/>
      <c r="K142" s="144"/>
      <c r="L142" s="143"/>
    </row>
    <row r="143" spans="2:13" ht="15.6" x14ac:dyDescent="0.3">
      <c r="H143" s="161"/>
      <c r="J143" s="144"/>
      <c r="K143" s="144"/>
      <c r="L143" s="143"/>
    </row>
    <row r="144" spans="2:13" ht="15.6" x14ac:dyDescent="0.3">
      <c r="B144" s="129" t="s">
        <v>102</v>
      </c>
      <c r="H144" s="161"/>
      <c r="J144" s="144"/>
      <c r="K144" s="144"/>
      <c r="L144" s="143"/>
    </row>
    <row r="145" spans="2:12" ht="15.6" x14ac:dyDescent="0.3">
      <c r="H145" s="161"/>
      <c r="J145" s="144"/>
      <c r="K145" s="144"/>
      <c r="L145" s="143"/>
    </row>
    <row r="146" spans="2:12" ht="15.6" x14ac:dyDescent="0.3">
      <c r="B146" s="129" t="s">
        <v>140</v>
      </c>
    </row>
    <row r="147" spans="2:12" ht="15.6" x14ac:dyDescent="0.3">
      <c r="B147" s="139" t="s">
        <v>87</v>
      </c>
      <c r="C147" s="139" t="s">
        <v>89</v>
      </c>
    </row>
    <row r="148" spans="2:12" x14ac:dyDescent="0.25">
      <c r="B148" s="169"/>
      <c r="C148" s="165"/>
    </row>
    <row r="149" spans="2:12" ht="18" x14ac:dyDescent="0.35">
      <c r="B149" s="169"/>
      <c r="C149" s="165"/>
      <c r="E149" s="276"/>
      <c r="F149" s="277"/>
      <c r="G149" s="277"/>
      <c r="H149" s="277"/>
      <c r="I149" s="277"/>
    </row>
    <row r="150" spans="2:12" x14ac:dyDescent="0.25">
      <c r="B150" s="169"/>
      <c r="C150" s="165"/>
    </row>
    <row r="151" spans="2:12" x14ac:dyDescent="0.25">
      <c r="B151" s="174"/>
      <c r="C151" s="165"/>
    </row>
    <row r="152" spans="2:12" s="171" customFormat="1" x14ac:dyDescent="0.25">
      <c r="B152" s="189"/>
      <c r="C152" s="189"/>
    </row>
    <row r="153" spans="2:12" x14ac:dyDescent="0.25">
      <c r="B153" s="129" t="s">
        <v>191</v>
      </c>
    </row>
    <row r="154" spans="2:12" ht="15.6" x14ac:dyDescent="0.3">
      <c r="B154" s="139" t="s">
        <v>190</v>
      </c>
    </row>
    <row r="156" spans="2:12" x14ac:dyDescent="0.25">
      <c r="B156" s="129" t="s">
        <v>141</v>
      </c>
    </row>
    <row r="157" spans="2:12" x14ac:dyDescent="0.25">
      <c r="B157" s="129" t="s">
        <v>131</v>
      </c>
    </row>
    <row r="159" spans="2:12" ht="15.6" x14ac:dyDescent="0.3">
      <c r="B159" s="139" t="s">
        <v>142</v>
      </c>
      <c r="C159" s="139"/>
    </row>
    <row r="160" spans="2:12" x14ac:dyDescent="0.25">
      <c r="B160" s="273"/>
      <c r="C160" s="274"/>
      <c r="D160" s="274"/>
      <c r="E160" s="274"/>
      <c r="F160" s="274"/>
      <c r="G160" s="274"/>
    </row>
    <row r="161" spans="2:10" ht="39" customHeight="1" x14ac:dyDescent="0.25">
      <c r="B161" s="261"/>
      <c r="C161" s="262"/>
      <c r="D161" s="262"/>
      <c r="E161" s="262"/>
      <c r="F161" s="262"/>
      <c r="G161" s="262"/>
    </row>
    <row r="162" spans="2:10" ht="15.6" x14ac:dyDescent="0.3">
      <c r="B162" s="191"/>
      <c r="C162" s="191"/>
      <c r="D162" s="181"/>
      <c r="E162" s="181"/>
      <c r="F162" s="181"/>
      <c r="G162" s="181"/>
    </row>
    <row r="163" spans="2:10" ht="15.6" x14ac:dyDescent="0.3">
      <c r="B163" s="129" t="s">
        <v>178</v>
      </c>
    </row>
    <row r="164" spans="2:10" x14ac:dyDescent="0.25">
      <c r="B164" s="273"/>
      <c r="C164" s="274"/>
      <c r="D164" s="274"/>
      <c r="E164" s="274"/>
      <c r="F164" s="274"/>
      <c r="G164" s="274"/>
    </row>
    <row r="165" spans="2:10" x14ac:dyDescent="0.25">
      <c r="B165" s="261"/>
      <c r="C165" s="262"/>
      <c r="D165" s="262"/>
      <c r="E165" s="262"/>
      <c r="F165" s="262"/>
      <c r="G165" s="262"/>
    </row>
    <row r="166" spans="2:10" ht="15.6" x14ac:dyDescent="0.3">
      <c r="B166" s="176"/>
      <c r="C166" s="176"/>
      <c r="D166" s="176"/>
      <c r="E166" s="176"/>
      <c r="F166" s="176"/>
      <c r="G166" s="176"/>
    </row>
    <row r="167" spans="2:10" ht="15" customHeight="1" x14ac:dyDescent="0.25">
      <c r="B167" s="129" t="s">
        <v>192</v>
      </c>
      <c r="J167" s="129" t="s">
        <v>66</v>
      </c>
    </row>
    <row r="169" spans="2:10" x14ac:dyDescent="0.25">
      <c r="B169" s="129" t="s">
        <v>132</v>
      </c>
      <c r="C169" s="190"/>
      <c r="D169" s="190"/>
    </row>
    <row r="170" spans="2:10" x14ac:dyDescent="0.25">
      <c r="B170" s="129" t="s">
        <v>134</v>
      </c>
      <c r="C170" s="190"/>
      <c r="D170" s="190"/>
    </row>
    <row r="171" spans="2:10" x14ac:dyDescent="0.25">
      <c r="B171" s="129" t="s">
        <v>133</v>
      </c>
      <c r="C171" s="190"/>
      <c r="D171" s="190"/>
    </row>
    <row r="226" spans="2:13" ht="15.6" x14ac:dyDescent="0.3">
      <c r="B226" s="193" t="s">
        <v>145</v>
      </c>
      <c r="C226" s="192"/>
      <c r="D226" s="192"/>
      <c r="E226" s="192"/>
      <c r="F226" s="129" t="s">
        <v>66</v>
      </c>
      <c r="H226" s="139" t="s">
        <v>144</v>
      </c>
      <c r="I226" s="192"/>
      <c r="J226" s="192"/>
      <c r="K226" s="192"/>
      <c r="L226" s="192"/>
      <c r="M226" s="192"/>
    </row>
    <row r="227" spans="2:13" x14ac:dyDescent="0.25">
      <c r="C227" s="192"/>
      <c r="D227" s="192"/>
      <c r="E227" s="192"/>
      <c r="I227" s="192"/>
      <c r="J227" s="192"/>
      <c r="K227" s="192"/>
      <c r="L227" s="192"/>
      <c r="M227" s="192"/>
    </row>
    <row r="327" spans="3:5" ht="15.6" x14ac:dyDescent="0.25">
      <c r="C327" s="145"/>
    </row>
    <row r="328" spans="3:5" ht="44.4" x14ac:dyDescent="0.7">
      <c r="C328" s="154"/>
      <c r="D328" s="153"/>
      <c r="E328" s="153"/>
    </row>
    <row r="478" ht="14.4" customHeight="1" x14ac:dyDescent="0.25"/>
    <row r="479" hidden="1" x14ac:dyDescent="0.25"/>
  </sheetData>
  <sheetProtection algorithmName="SHA-512" hashValue="Hi4fD6VYS2vrsOqndk2dr2QmVdHTwMP02dbp/Bjgi9s+EGR5GaN4kZFZxVZG/YJkut1/epkC+wzbDr+A/3pxRA==" saltValue="rh6PNYNb+IVLOkD90hsj2g==" spinCount="100000" sheet="1" objects="1" scenarios="1"/>
  <protectedRanges>
    <protectedRange sqref="B113:K139" name="Range17"/>
    <protectedRange sqref="I226:M227" name="Range15"/>
    <protectedRange sqref="C169:D171" name="Range13"/>
    <protectedRange sqref="B148:C151" name="Range11"/>
    <protectedRange sqref="B86:K100" name="Range9"/>
    <protectedRange sqref="H48" name="Range8"/>
    <protectedRange sqref="D44:J44" name="Range6"/>
    <protectedRange sqref="D42" name="Range4"/>
    <protectedRange sqref="D38:J38" name="Range2"/>
    <protectedRange sqref="K34" name="Range1"/>
    <protectedRange sqref="D40:J40" name="Range3"/>
    <protectedRange sqref="H42:J42" name="Range5"/>
    <protectedRange sqref="D48" name="Range7"/>
    <protectedRange sqref="K138:K139" name="Range10"/>
    <protectedRange sqref="B160:G161" name="Range12"/>
    <protectedRange sqref="C226:E227" name="Range14"/>
    <protectedRange sqref="B164:G165" name="Range16"/>
  </protectedRanges>
  <dataConsolidate/>
  <mergeCells count="47">
    <mergeCell ref="I130:J130"/>
    <mergeCell ref="I137:J137"/>
    <mergeCell ref="I128:J128"/>
    <mergeCell ref="E149:I149"/>
    <mergeCell ref="I138:J138"/>
    <mergeCell ref="I131:J131"/>
    <mergeCell ref="I132:J132"/>
    <mergeCell ref="I133:J133"/>
    <mergeCell ref="I134:J134"/>
    <mergeCell ref="I135:J135"/>
    <mergeCell ref="I116:J116"/>
    <mergeCell ref="B164:G165"/>
    <mergeCell ref="I117:J117"/>
    <mergeCell ref="I118:J118"/>
    <mergeCell ref="I119:J119"/>
    <mergeCell ref="I120:J120"/>
    <mergeCell ref="I121:J121"/>
    <mergeCell ref="I122:J122"/>
    <mergeCell ref="B160:G161"/>
    <mergeCell ref="I123:J123"/>
    <mergeCell ref="I124:J124"/>
    <mergeCell ref="I125:J125"/>
    <mergeCell ref="I126:J126"/>
    <mergeCell ref="I127:J127"/>
    <mergeCell ref="I136:J136"/>
    <mergeCell ref="I129:J129"/>
    <mergeCell ref="I115:J115"/>
    <mergeCell ref="H36:I36"/>
    <mergeCell ref="J36:K36"/>
    <mergeCell ref="J60:K60"/>
    <mergeCell ref="I113:J113"/>
    <mergeCell ref="H42:J42"/>
    <mergeCell ref="D38:J38"/>
    <mergeCell ref="D40:J40"/>
    <mergeCell ref="F60:G60"/>
    <mergeCell ref="H60:I60"/>
    <mergeCell ref="I114:J114"/>
    <mergeCell ref="L36:M36"/>
    <mergeCell ref="L60:M60"/>
    <mergeCell ref="I112:J112"/>
    <mergeCell ref="B86:K100"/>
    <mergeCell ref="B60:C60"/>
    <mergeCell ref="D60:E60"/>
    <mergeCell ref="D44:J44"/>
    <mergeCell ref="B36:C36"/>
    <mergeCell ref="D36:E36"/>
    <mergeCell ref="F36:G36"/>
  </mergeCells>
  <phoneticPr fontId="49" type="noConversion"/>
  <dataValidations count="3">
    <dataValidation type="list" allowBlank="1" showInputMessage="1" showErrorMessage="1" sqref="E113:E139" xr:uid="{00000000-0002-0000-0000-000000000000}">
      <formula1>"Please Select ,Fully Comp, ADFT Only"</formula1>
    </dataValidation>
    <dataValidation type="list" allowBlank="1" showInputMessage="1" showErrorMessage="1" sqref="K113:K139" xr:uid="{00000000-0002-0000-0000-000001000000}">
      <formula1>"Please Select , 3 Ton, 5Ton , 6Ton, 9 Ton"</formula1>
    </dataValidation>
    <dataValidation type="list" allowBlank="1" showInputMessage="1" showErrorMessage="1" sqref="F113:F139" xr:uid="{00000000-0002-0000-0000-000002000000}">
      <formula1>"Please Select, Wheeled, Tracked, Not Applicable"</formula1>
    </dataValidation>
  </dataValidations>
  <pageMargins left="0.77" right="0.19685039370078741" top="0.98425196850393704" bottom="0.98425196850393704" header="0.51181102362204722" footer="0.51181102362204722"/>
  <pageSetup paperSize="9" scale="54" orientation="portrait" r:id="rId1"/>
  <headerFooter alignWithMargins="0">
    <oddFooter>&amp;C[Page &amp;P of &amp;[6]&amp;L&amp;1#&amp;"Calibri"&amp;8&amp;K0000FFAviva: Internal</oddFooter>
  </headerFooter>
  <rowBreaks count="3" manualBreakCount="3">
    <brk id="84" min="1" max="12" man="1"/>
    <brk id="144" min="1" max="12" man="1"/>
    <brk id="227" min="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104</xdr:row>
                    <xdr:rowOff>38100</xdr:rowOff>
                  </from>
                  <to>
                    <xdr:col>8</xdr:col>
                    <xdr:colOff>716280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5" name="Check Box 23">
              <controlPr defaultSize="0" autoFill="0" autoLine="0" autoPict="0">
                <anchor moveWithCells="1">
                  <from>
                    <xdr:col>7</xdr:col>
                    <xdr:colOff>99060</xdr:colOff>
                    <xdr:row>166</xdr:row>
                    <xdr:rowOff>30480</xdr:rowOff>
                  </from>
                  <to>
                    <xdr:col>7</xdr:col>
                    <xdr:colOff>723900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6" name="Check Box 24">
              <controlPr defaultSize="0" autoFill="0" autoLine="0" autoPict="0">
                <anchor moveWithCells="1">
                  <from>
                    <xdr:col>8</xdr:col>
                    <xdr:colOff>0</xdr:colOff>
                    <xdr:row>166</xdr:row>
                    <xdr:rowOff>38100</xdr:rowOff>
                  </from>
                  <to>
                    <xdr:col>8</xdr:col>
                    <xdr:colOff>716280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" name="Check Box 107">
              <controlPr defaultSize="0" autoFill="0" autoLine="0" autoPict="0">
                <anchor moveWithCells="1">
                  <from>
                    <xdr:col>8</xdr:col>
                    <xdr:colOff>0</xdr:colOff>
                    <xdr:row>103</xdr:row>
                    <xdr:rowOff>38100</xdr:rowOff>
                  </from>
                  <to>
                    <xdr:col>8</xdr:col>
                    <xdr:colOff>716280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8" name="Check Box 108">
              <controlPr defaultSize="0" autoFill="0" autoLine="0" autoPict="0">
                <anchor moveWithCells="1">
                  <from>
                    <xdr:col>7</xdr:col>
                    <xdr:colOff>99060</xdr:colOff>
                    <xdr:row>103</xdr:row>
                    <xdr:rowOff>30480</xdr:rowOff>
                  </from>
                  <to>
                    <xdr:col>7</xdr:col>
                    <xdr:colOff>723900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" name="Check Box 109">
              <controlPr defaultSize="0" autoFill="0" autoLine="0" autoPict="0">
                <anchor moveWithCells="1">
                  <from>
                    <xdr:col>7</xdr:col>
                    <xdr:colOff>99060</xdr:colOff>
                    <xdr:row>104</xdr:row>
                    <xdr:rowOff>30480</xdr:rowOff>
                  </from>
                  <to>
                    <xdr:col>7</xdr:col>
                    <xdr:colOff>723900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0" name="Check Box 172">
              <controlPr defaultSize="0" autoFill="0" autoLine="0" autoPict="0">
                <anchor moveWithCells="1">
                  <from>
                    <xdr:col>9</xdr:col>
                    <xdr:colOff>99060</xdr:colOff>
                    <xdr:row>56</xdr:row>
                    <xdr:rowOff>22860</xdr:rowOff>
                  </from>
                  <to>
                    <xdr:col>9</xdr:col>
                    <xdr:colOff>693420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1" name="Check Box 187">
              <controlPr defaultSize="0" autoFill="0" autoLine="0" autoPict="0">
                <anchor moveWithCells="1">
                  <from>
                    <xdr:col>10</xdr:col>
                    <xdr:colOff>99060</xdr:colOff>
                    <xdr:row>166</xdr:row>
                    <xdr:rowOff>30480</xdr:rowOff>
                  </from>
                  <to>
                    <xdr:col>10</xdr:col>
                    <xdr:colOff>708660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2" name="Check Box 191">
              <controlPr defaultSize="0" autoFill="0" autoLine="0" autoPict="0">
                <anchor moveWithCells="1">
                  <from>
                    <xdr:col>10</xdr:col>
                    <xdr:colOff>0</xdr:colOff>
                    <xdr:row>56</xdr:row>
                    <xdr:rowOff>38100</xdr:rowOff>
                  </from>
                  <to>
                    <xdr:col>10</xdr:col>
                    <xdr:colOff>723900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3" name="Check Box 246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38100</xdr:rowOff>
                  </from>
                  <to>
                    <xdr:col>10</xdr:col>
                    <xdr:colOff>723900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14" name="Check Box 247">
              <controlPr defaultSize="0" autoFill="0" autoLine="0" autoPict="0">
                <anchor moveWithCells="1">
                  <from>
                    <xdr:col>9</xdr:col>
                    <xdr:colOff>99060</xdr:colOff>
                    <xdr:row>54</xdr:row>
                    <xdr:rowOff>30480</xdr:rowOff>
                  </from>
                  <to>
                    <xdr:col>9</xdr:col>
                    <xdr:colOff>693420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15" name="Check Box 248">
              <controlPr defaultSize="0" autoFill="0" autoLine="0" autoPict="0">
                <anchor moveWithCells="1">
                  <from>
                    <xdr:col>7</xdr:col>
                    <xdr:colOff>99060</xdr:colOff>
                    <xdr:row>107</xdr:row>
                    <xdr:rowOff>30480</xdr:rowOff>
                  </from>
                  <to>
                    <xdr:col>7</xdr:col>
                    <xdr:colOff>723900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16" name="Check Box 249">
              <controlPr defaultSize="0" autoFill="0" autoLine="0" autoPict="0">
                <anchor moveWithCells="1">
                  <from>
                    <xdr:col>8</xdr:col>
                    <xdr:colOff>0</xdr:colOff>
                    <xdr:row>107</xdr:row>
                    <xdr:rowOff>38100</xdr:rowOff>
                  </from>
                  <to>
                    <xdr:col>8</xdr:col>
                    <xdr:colOff>716280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7" name="Check Box 267">
              <controlPr defaultSize="0" autoFill="0" autoLine="0" autoPict="0">
                <anchor moveWithCells="1">
                  <from>
                    <xdr:col>9</xdr:col>
                    <xdr:colOff>99060</xdr:colOff>
                    <xdr:row>67</xdr:row>
                    <xdr:rowOff>38100</xdr:rowOff>
                  </from>
                  <to>
                    <xdr:col>9</xdr:col>
                    <xdr:colOff>693420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8" name="Check Box 268">
              <controlPr defaultSize="0" autoFill="0" autoLine="0" autoPict="0">
                <anchor moveWithCells="1">
                  <from>
                    <xdr:col>9</xdr:col>
                    <xdr:colOff>99060</xdr:colOff>
                    <xdr:row>69</xdr:row>
                    <xdr:rowOff>30480</xdr:rowOff>
                  </from>
                  <to>
                    <xdr:col>9</xdr:col>
                    <xdr:colOff>693420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19" name="Check Box 269">
              <controlPr defaultSize="0" autoFill="0" autoLine="0" autoPict="0">
                <anchor moveWithCells="1">
                  <from>
                    <xdr:col>9</xdr:col>
                    <xdr:colOff>99060</xdr:colOff>
                    <xdr:row>71</xdr:row>
                    <xdr:rowOff>30480</xdr:rowOff>
                  </from>
                  <to>
                    <xdr:col>9</xdr:col>
                    <xdr:colOff>693420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0" name="Check Box 270">
              <controlPr defaultSize="0" autoFill="0" autoLine="0" autoPict="0">
                <anchor moveWithCells="1">
                  <from>
                    <xdr:col>9</xdr:col>
                    <xdr:colOff>99060</xdr:colOff>
                    <xdr:row>74</xdr:row>
                    <xdr:rowOff>30480</xdr:rowOff>
                  </from>
                  <to>
                    <xdr:col>9</xdr:col>
                    <xdr:colOff>693420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1" name="Check Box 271">
              <controlPr defaultSize="0" autoFill="0" autoLine="0" autoPict="0">
                <anchor moveWithCells="1">
                  <from>
                    <xdr:col>9</xdr:col>
                    <xdr:colOff>99060</xdr:colOff>
                    <xdr:row>76</xdr:row>
                    <xdr:rowOff>30480</xdr:rowOff>
                  </from>
                  <to>
                    <xdr:col>9</xdr:col>
                    <xdr:colOff>693420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2" name="Check Box 272">
              <controlPr defaultSize="0" autoFill="0" autoLine="0" autoPict="0">
                <anchor moveWithCells="1">
                  <from>
                    <xdr:col>9</xdr:col>
                    <xdr:colOff>99060</xdr:colOff>
                    <xdr:row>78</xdr:row>
                    <xdr:rowOff>30480</xdr:rowOff>
                  </from>
                  <to>
                    <xdr:col>9</xdr:col>
                    <xdr:colOff>693420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3" name="Check Box 275">
              <controlPr defaultSize="0" autoFill="0" autoLine="0" autoPict="0">
                <anchor moveWithCells="1">
                  <from>
                    <xdr:col>9</xdr:col>
                    <xdr:colOff>99060</xdr:colOff>
                    <xdr:row>162</xdr:row>
                    <xdr:rowOff>30480</xdr:rowOff>
                  </from>
                  <to>
                    <xdr:col>9</xdr:col>
                    <xdr:colOff>693420</xdr:colOff>
                    <xdr:row>163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4" name="Check Box 277">
              <controlPr defaultSize="0" autoFill="0" autoLine="0" autoPict="0">
                <anchor moveWithCells="1">
                  <from>
                    <xdr:col>10</xdr:col>
                    <xdr:colOff>0</xdr:colOff>
                    <xdr:row>67</xdr:row>
                    <xdr:rowOff>38100</xdr:rowOff>
                  </from>
                  <to>
                    <xdr:col>10</xdr:col>
                    <xdr:colOff>723900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5" name="Check Box 278">
              <controlPr defaultSize="0" autoFill="0" autoLine="0" autoPict="0">
                <anchor moveWithCells="1">
                  <from>
                    <xdr:col>10</xdr:col>
                    <xdr:colOff>0</xdr:colOff>
                    <xdr:row>69</xdr:row>
                    <xdr:rowOff>38100</xdr:rowOff>
                  </from>
                  <to>
                    <xdr:col>10</xdr:col>
                    <xdr:colOff>723900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6" name="Check Box 279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38100</xdr:rowOff>
                  </from>
                  <to>
                    <xdr:col>10</xdr:col>
                    <xdr:colOff>723900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7" name="Check Box 280">
              <controlPr defaultSize="0" autoFill="0" autoLine="0" autoPict="0">
                <anchor moveWithCells="1">
                  <from>
                    <xdr:col>10</xdr:col>
                    <xdr:colOff>0</xdr:colOff>
                    <xdr:row>74</xdr:row>
                    <xdr:rowOff>38100</xdr:rowOff>
                  </from>
                  <to>
                    <xdr:col>10</xdr:col>
                    <xdr:colOff>723900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" name="Check Box 281">
              <controlPr defaultSize="0" autoFill="0" autoLine="0" autoPict="0">
                <anchor moveWithCells="1">
                  <from>
                    <xdr:col>10</xdr:col>
                    <xdr:colOff>0</xdr:colOff>
                    <xdr:row>76</xdr:row>
                    <xdr:rowOff>38100</xdr:rowOff>
                  </from>
                  <to>
                    <xdr:col>10</xdr:col>
                    <xdr:colOff>723900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9" name="Check Box 282">
              <controlPr defaultSize="0" autoFill="0" autoLine="0" autoPict="0">
                <anchor moveWithCells="1">
                  <from>
                    <xdr:col>10</xdr:col>
                    <xdr:colOff>0</xdr:colOff>
                    <xdr:row>78</xdr:row>
                    <xdr:rowOff>38100</xdr:rowOff>
                  </from>
                  <to>
                    <xdr:col>10</xdr:col>
                    <xdr:colOff>723900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30" name="Check Box 285">
              <controlPr defaultSize="0" autoFill="0" autoLine="0" autoPict="0">
                <anchor moveWithCells="1">
                  <from>
                    <xdr:col>10</xdr:col>
                    <xdr:colOff>0</xdr:colOff>
                    <xdr:row>162</xdr:row>
                    <xdr:rowOff>38100</xdr:rowOff>
                  </from>
                  <to>
                    <xdr:col>10</xdr:col>
                    <xdr:colOff>723900</xdr:colOff>
                    <xdr:row>163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1" name="Check Box 358">
              <controlPr defaultSize="0" autoFill="0" autoLine="0" autoPict="0">
                <anchor moveWithCells="1">
                  <from>
                    <xdr:col>9</xdr:col>
                    <xdr:colOff>99060</xdr:colOff>
                    <xdr:row>51</xdr:row>
                    <xdr:rowOff>30480</xdr:rowOff>
                  </from>
                  <to>
                    <xdr:col>9</xdr:col>
                    <xdr:colOff>693420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2" name="Check Box 359">
              <controlPr defaultSize="0" autoFill="0" autoLine="0" autoPict="0">
                <anchor moveWithCells="1">
                  <from>
                    <xdr:col>10</xdr:col>
                    <xdr:colOff>0</xdr:colOff>
                    <xdr:row>51</xdr:row>
                    <xdr:rowOff>38100</xdr:rowOff>
                  </from>
                  <to>
                    <xdr:col>10</xdr:col>
                    <xdr:colOff>723900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33" name="Check Box 521">
              <controlPr defaultSize="0" autoFill="0" autoLine="0" autoPict="0">
                <anchor moveWithCells="1">
                  <from>
                    <xdr:col>12</xdr:col>
                    <xdr:colOff>7620</xdr:colOff>
                    <xdr:row>112</xdr:row>
                    <xdr:rowOff>30480</xdr:rowOff>
                  </from>
                  <to>
                    <xdr:col>13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8" r:id="rId34" name="Check Box 522">
              <controlPr defaultSize="0" autoFill="0" autoLine="0" autoPict="0">
                <anchor moveWithCells="1">
                  <from>
                    <xdr:col>12</xdr:col>
                    <xdr:colOff>7620</xdr:colOff>
                    <xdr:row>113</xdr:row>
                    <xdr:rowOff>30480</xdr:rowOff>
                  </from>
                  <to>
                    <xdr:col>13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35" name="Check Box 523">
              <controlPr defaultSize="0" autoFill="0" autoLine="0" autoPict="0">
                <anchor moveWithCells="1">
                  <from>
                    <xdr:col>12</xdr:col>
                    <xdr:colOff>7620</xdr:colOff>
                    <xdr:row>114</xdr:row>
                    <xdr:rowOff>30480</xdr:rowOff>
                  </from>
                  <to>
                    <xdr:col>13</xdr:col>
                    <xdr:colOff>0</xdr:colOff>
                    <xdr:row>114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36" name="Check Box 524">
              <controlPr defaultSize="0" autoFill="0" autoLine="0" autoPict="0">
                <anchor moveWithCells="1">
                  <from>
                    <xdr:col>12</xdr:col>
                    <xdr:colOff>7620</xdr:colOff>
                    <xdr:row>115</xdr:row>
                    <xdr:rowOff>22860</xdr:rowOff>
                  </from>
                  <to>
                    <xdr:col>13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37" name="Check Box 525">
              <controlPr defaultSize="0" autoFill="0" autoLine="0" autoPict="0">
                <anchor moveWithCells="1">
                  <from>
                    <xdr:col>12</xdr:col>
                    <xdr:colOff>7620</xdr:colOff>
                    <xdr:row>116</xdr:row>
                    <xdr:rowOff>22860</xdr:rowOff>
                  </from>
                  <to>
                    <xdr:col>13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38" name="Check Box 526">
              <controlPr defaultSize="0" autoFill="0" autoLine="0" autoPict="0">
                <anchor moveWithCells="1">
                  <from>
                    <xdr:col>12</xdr:col>
                    <xdr:colOff>7620</xdr:colOff>
                    <xdr:row>117</xdr:row>
                    <xdr:rowOff>22860</xdr:rowOff>
                  </from>
                  <to>
                    <xdr:col>13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39" name="Check Box 527">
              <controlPr defaultSize="0" autoFill="0" autoLine="0" autoPict="0">
                <anchor moveWithCells="1">
                  <from>
                    <xdr:col>12</xdr:col>
                    <xdr:colOff>7620</xdr:colOff>
                    <xdr:row>118</xdr:row>
                    <xdr:rowOff>22860</xdr:rowOff>
                  </from>
                  <to>
                    <xdr:col>13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40" name="Check Box 528">
              <controlPr defaultSize="0" autoFill="0" autoLine="0" autoPict="0">
                <anchor moveWithCells="1">
                  <from>
                    <xdr:col>12</xdr:col>
                    <xdr:colOff>7620</xdr:colOff>
                    <xdr:row>119</xdr:row>
                    <xdr:rowOff>22860</xdr:rowOff>
                  </from>
                  <to>
                    <xdr:col>13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41" name="Check Box 529">
              <controlPr defaultSize="0" autoFill="0" autoLine="0" autoPict="0">
                <anchor moveWithCells="1">
                  <from>
                    <xdr:col>12</xdr:col>
                    <xdr:colOff>7620</xdr:colOff>
                    <xdr:row>120</xdr:row>
                    <xdr:rowOff>22860</xdr:rowOff>
                  </from>
                  <to>
                    <xdr:col>13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42" name="Check Box 530">
              <controlPr defaultSize="0" autoFill="0" autoLine="0" autoPict="0">
                <anchor moveWithCells="1">
                  <from>
                    <xdr:col>12</xdr:col>
                    <xdr:colOff>7620</xdr:colOff>
                    <xdr:row>121</xdr:row>
                    <xdr:rowOff>22860</xdr:rowOff>
                  </from>
                  <to>
                    <xdr:col>13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43" name="Check Box 531">
              <controlPr defaultSize="0" autoFill="0" autoLine="0" autoPict="0">
                <anchor moveWithCells="1">
                  <from>
                    <xdr:col>12</xdr:col>
                    <xdr:colOff>7620</xdr:colOff>
                    <xdr:row>122</xdr:row>
                    <xdr:rowOff>22860</xdr:rowOff>
                  </from>
                  <to>
                    <xdr:col>13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44" name="Check Box 532">
              <controlPr defaultSize="0" autoFill="0" autoLine="0" autoPict="0">
                <anchor moveWithCells="1">
                  <from>
                    <xdr:col>12</xdr:col>
                    <xdr:colOff>7620</xdr:colOff>
                    <xdr:row>123</xdr:row>
                    <xdr:rowOff>22860</xdr:rowOff>
                  </from>
                  <to>
                    <xdr:col>13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45" name="Check Box 533">
              <controlPr defaultSize="0" autoFill="0" autoLine="0" autoPict="0">
                <anchor moveWithCells="1">
                  <from>
                    <xdr:col>12</xdr:col>
                    <xdr:colOff>7620</xdr:colOff>
                    <xdr:row>124</xdr:row>
                    <xdr:rowOff>22860</xdr:rowOff>
                  </from>
                  <to>
                    <xdr:col>13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46" name="Check Box 534">
              <controlPr defaultSize="0" autoFill="0" autoLine="0" autoPict="0">
                <anchor moveWithCells="1">
                  <from>
                    <xdr:col>12</xdr:col>
                    <xdr:colOff>7620</xdr:colOff>
                    <xdr:row>125</xdr:row>
                    <xdr:rowOff>22860</xdr:rowOff>
                  </from>
                  <to>
                    <xdr:col>13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47" name="Check Box 535">
              <controlPr defaultSize="0" autoFill="0" autoLine="0" autoPict="0">
                <anchor moveWithCells="1">
                  <from>
                    <xdr:col>12</xdr:col>
                    <xdr:colOff>7620</xdr:colOff>
                    <xdr:row>126</xdr:row>
                    <xdr:rowOff>22860</xdr:rowOff>
                  </from>
                  <to>
                    <xdr:col>13</xdr:col>
                    <xdr:colOff>0</xdr:colOff>
                    <xdr:row>127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48" name="Check Box 536">
              <controlPr defaultSize="0" autoFill="0" autoLine="0" autoPict="0">
                <anchor moveWithCells="1">
                  <from>
                    <xdr:col>12</xdr:col>
                    <xdr:colOff>7620</xdr:colOff>
                    <xdr:row>127</xdr:row>
                    <xdr:rowOff>22860</xdr:rowOff>
                  </from>
                  <to>
                    <xdr:col>13</xdr:col>
                    <xdr:colOff>0</xdr:colOff>
                    <xdr:row>128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49" name="Check Box 537">
              <controlPr defaultSize="0" autoFill="0" autoLine="0" autoPict="0">
                <anchor moveWithCells="1">
                  <from>
                    <xdr:col>12</xdr:col>
                    <xdr:colOff>7620</xdr:colOff>
                    <xdr:row>128</xdr:row>
                    <xdr:rowOff>22860</xdr:rowOff>
                  </from>
                  <to>
                    <xdr:col>13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r:id="rId50" name="Check Box 538">
              <controlPr defaultSize="0" autoFill="0" autoLine="0" autoPict="0">
                <anchor moveWithCells="1">
                  <from>
                    <xdr:col>12</xdr:col>
                    <xdr:colOff>7620</xdr:colOff>
                    <xdr:row>129</xdr:row>
                    <xdr:rowOff>22860</xdr:rowOff>
                  </from>
                  <to>
                    <xdr:col>13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5" r:id="rId51" name="Check Box 539">
              <controlPr defaultSize="0" autoFill="0" autoLine="0" autoPict="0">
                <anchor moveWithCells="1">
                  <from>
                    <xdr:col>12</xdr:col>
                    <xdr:colOff>7620</xdr:colOff>
                    <xdr:row>130</xdr:row>
                    <xdr:rowOff>22860</xdr:rowOff>
                  </from>
                  <to>
                    <xdr:col>13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52" name="Check Box 540">
              <controlPr defaultSize="0" autoFill="0" autoLine="0" autoPict="0">
                <anchor moveWithCells="1">
                  <from>
                    <xdr:col>12</xdr:col>
                    <xdr:colOff>7620</xdr:colOff>
                    <xdr:row>131</xdr:row>
                    <xdr:rowOff>22860</xdr:rowOff>
                  </from>
                  <to>
                    <xdr:col>13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53" name="Check Box 541">
              <controlPr defaultSize="0" autoFill="0" autoLine="0" autoPict="0">
                <anchor moveWithCells="1">
                  <from>
                    <xdr:col>12</xdr:col>
                    <xdr:colOff>7620</xdr:colOff>
                    <xdr:row>132</xdr:row>
                    <xdr:rowOff>22860</xdr:rowOff>
                  </from>
                  <to>
                    <xdr:col>13</xdr:col>
                    <xdr:colOff>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r:id="rId54" name="Check Box 542">
              <controlPr defaultSize="0" autoFill="0" autoLine="0" autoPict="0">
                <anchor moveWithCells="1">
                  <from>
                    <xdr:col>12</xdr:col>
                    <xdr:colOff>7620</xdr:colOff>
                    <xdr:row>133</xdr:row>
                    <xdr:rowOff>22860</xdr:rowOff>
                  </from>
                  <to>
                    <xdr:col>13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9" r:id="rId55" name="Check Box 543">
              <controlPr defaultSize="0" autoFill="0" autoLine="0" autoPict="0">
                <anchor moveWithCells="1">
                  <from>
                    <xdr:col>12</xdr:col>
                    <xdr:colOff>7620</xdr:colOff>
                    <xdr:row>134</xdr:row>
                    <xdr:rowOff>22860</xdr:rowOff>
                  </from>
                  <to>
                    <xdr:col>13</xdr:col>
                    <xdr:colOff>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r:id="rId56" name="Check Box 544">
              <controlPr defaultSize="0" autoFill="0" autoLine="0" autoPict="0">
                <anchor moveWithCells="1">
                  <from>
                    <xdr:col>12</xdr:col>
                    <xdr:colOff>7620</xdr:colOff>
                    <xdr:row>135</xdr:row>
                    <xdr:rowOff>22860</xdr:rowOff>
                  </from>
                  <to>
                    <xdr:col>13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57" name="Check Box 545">
              <controlPr defaultSize="0" autoFill="0" autoLine="0" autoPict="0">
                <anchor moveWithCells="1">
                  <from>
                    <xdr:col>12</xdr:col>
                    <xdr:colOff>7620</xdr:colOff>
                    <xdr:row>136</xdr:row>
                    <xdr:rowOff>22860</xdr:rowOff>
                  </from>
                  <to>
                    <xdr:col>13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58" name="Check Box 546">
              <controlPr defaultSize="0" autoFill="0" autoLine="0" autoPict="0">
                <anchor moveWithCells="1">
                  <from>
                    <xdr:col>12</xdr:col>
                    <xdr:colOff>7620</xdr:colOff>
                    <xdr:row>137</xdr:row>
                    <xdr:rowOff>22860</xdr:rowOff>
                  </from>
                  <to>
                    <xdr:col>13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59" name="Check Box 580">
              <controlPr defaultSize="0" autoFill="0" autoLine="0" autoPict="0">
                <anchor moveWithCells="1">
                  <from>
                    <xdr:col>9</xdr:col>
                    <xdr:colOff>99060</xdr:colOff>
                    <xdr:row>81</xdr:row>
                    <xdr:rowOff>30480</xdr:rowOff>
                  </from>
                  <to>
                    <xdr:col>9</xdr:col>
                    <xdr:colOff>693420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60" name="Check Box 581">
              <controlPr defaultSize="0" autoFill="0" autoLine="0" autoPict="0">
                <anchor moveWithCells="1">
                  <from>
                    <xdr:col>10</xdr:col>
                    <xdr:colOff>0</xdr:colOff>
                    <xdr:row>81</xdr:row>
                    <xdr:rowOff>38100</xdr:rowOff>
                  </from>
                  <to>
                    <xdr:col>10</xdr:col>
                    <xdr:colOff>723900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61" name="Check Box 617">
              <controlPr defaultSize="0" autoFill="0" autoLine="0" autoPict="0">
                <anchor moveWithCells="1">
                  <from>
                    <xdr:col>2</xdr:col>
                    <xdr:colOff>495300</xdr:colOff>
                    <xdr:row>62</xdr:row>
                    <xdr:rowOff>175260</xdr:rowOff>
                  </from>
                  <to>
                    <xdr:col>2</xdr:col>
                    <xdr:colOff>1181100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62" name="Check Box 688">
              <controlPr defaultSize="0" autoFill="0" autoLine="0" autoPict="0">
                <anchor moveWithCells="1">
                  <from>
                    <xdr:col>4</xdr:col>
                    <xdr:colOff>609600</xdr:colOff>
                    <xdr:row>62</xdr:row>
                    <xdr:rowOff>152400</xdr:rowOff>
                  </from>
                  <to>
                    <xdr:col>4</xdr:col>
                    <xdr:colOff>1318260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63" name="Check Box 690">
              <controlPr defaultSize="0" autoFill="0" autoLine="0" autoPict="0">
                <anchor moveWithCells="1">
                  <from>
                    <xdr:col>9</xdr:col>
                    <xdr:colOff>30480</xdr:colOff>
                    <xdr:row>62</xdr:row>
                    <xdr:rowOff>144780</xdr:rowOff>
                  </from>
                  <to>
                    <xdr:col>9</xdr:col>
                    <xdr:colOff>647700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7" r:id="rId64" name="Check Box 971">
              <controlPr defaultSize="0" autoFill="0" autoLine="0" autoPict="0">
                <anchor moveWithCells="1">
                  <from>
                    <xdr:col>9</xdr:col>
                    <xdr:colOff>99060</xdr:colOff>
                    <xdr:row>152</xdr:row>
                    <xdr:rowOff>30480</xdr:rowOff>
                  </from>
                  <to>
                    <xdr:col>10</xdr:col>
                    <xdr:colOff>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8" r:id="rId65" name="Check Box 972">
              <controlPr defaultSize="0" autoFill="0" autoLine="0" autoPict="0">
                <anchor moveWithCells="1">
                  <from>
                    <xdr:col>10</xdr:col>
                    <xdr:colOff>0</xdr:colOff>
                    <xdr:row>152</xdr:row>
                    <xdr:rowOff>38100</xdr:rowOff>
                  </from>
                  <to>
                    <xdr:col>10</xdr:col>
                    <xdr:colOff>723900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9" r:id="rId66" name="Check Box 973">
              <controlPr defaultSize="0" autoFill="0" autoLine="0" autoPict="0">
                <anchor moveWithCells="1">
                  <from>
                    <xdr:col>9</xdr:col>
                    <xdr:colOff>99060</xdr:colOff>
                    <xdr:row>156</xdr:row>
                    <xdr:rowOff>22860</xdr:rowOff>
                  </from>
                  <to>
                    <xdr:col>10</xdr:col>
                    <xdr:colOff>0</xdr:colOff>
                    <xdr:row>157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70" r:id="rId67" name="Check Box 974">
              <controlPr defaultSize="0" autoFill="0" autoLine="0" autoPict="0">
                <anchor moveWithCells="1">
                  <from>
                    <xdr:col>10</xdr:col>
                    <xdr:colOff>0</xdr:colOff>
                    <xdr:row>156</xdr:row>
                    <xdr:rowOff>38100</xdr:rowOff>
                  </from>
                  <to>
                    <xdr:col>10</xdr:col>
                    <xdr:colOff>723900</xdr:colOff>
                    <xdr:row>157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F950D-1EB6-4FB4-B270-2F90DDFD6804}">
  <sheetPr codeName="Sheet9"/>
  <dimension ref="B2:B4"/>
  <sheetViews>
    <sheetView workbookViewId="0">
      <selection activeCell="G9" sqref="G9"/>
    </sheetView>
  </sheetViews>
  <sheetFormatPr defaultRowHeight="14.4" x14ac:dyDescent="0.3"/>
  <sheetData>
    <row r="2" spans="2:2" x14ac:dyDescent="0.3">
      <c r="B2" t="s">
        <v>197</v>
      </c>
    </row>
    <row r="3" spans="2:2" x14ac:dyDescent="0.3">
      <c r="B3" t="s">
        <v>198</v>
      </c>
    </row>
    <row r="4" spans="2:2" x14ac:dyDescent="0.3">
      <c r="B4" t="s">
        <v>194</v>
      </c>
    </row>
  </sheetData>
  <pageMargins left="0.7" right="0.7" top="0.75" bottom="0.75" header="0.3" footer="0.3"/>
  <pageSetup paperSize="9" orientation="portrait" verticalDpi="0"/>
  <headerFooter>
    <oddFooter>&amp;L&amp;1#&amp;"Calibri"&amp;8&amp;K0000FFAviva: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L74"/>
  <sheetViews>
    <sheetView showZeros="0" topLeftCell="A31" zoomScaleNormal="100" zoomScaleSheetLayoutView="79" workbookViewId="0">
      <selection activeCell="F56" sqref="F56"/>
    </sheetView>
  </sheetViews>
  <sheetFormatPr defaultColWidth="8.88671875" defaultRowHeight="15.6" x14ac:dyDescent="0.3"/>
  <cols>
    <col min="1" max="1" width="7.109375" style="199" customWidth="1"/>
    <col min="2" max="2" width="15.109375" style="199" customWidth="1"/>
    <col min="3" max="3" width="28.33203125" style="199" customWidth="1"/>
    <col min="4" max="4" width="11.33203125" style="200" customWidth="1"/>
    <col min="5" max="5" width="14.109375" style="199" customWidth="1"/>
    <col min="6" max="6" width="15" style="201" customWidth="1"/>
    <col min="7" max="7" width="13.44140625" style="201" customWidth="1"/>
    <col min="8" max="8" width="16.109375" style="199" customWidth="1"/>
    <col min="9" max="9" width="8.88671875" style="199" customWidth="1"/>
    <col min="10" max="16384" width="8.88671875" style="199"/>
  </cols>
  <sheetData>
    <row r="1" spans="1:8" ht="25.8" x14ac:dyDescent="0.5">
      <c r="A1" s="197" t="s">
        <v>146</v>
      </c>
    </row>
    <row r="2" spans="1:8" ht="25.8" x14ac:dyDescent="0.5">
      <c r="A2" s="197"/>
    </row>
    <row r="3" spans="1:8" ht="16.2" thickBot="1" x14ac:dyDescent="0.35"/>
    <row r="4" spans="1:8" ht="16.2" thickBot="1" x14ac:dyDescent="0.35">
      <c r="A4" s="199" t="s">
        <v>160</v>
      </c>
      <c r="B4" s="221"/>
      <c r="C4" s="285">
        <f>Detailed!$D$38</f>
        <v>0</v>
      </c>
      <c r="D4" s="286"/>
      <c r="E4" s="286"/>
      <c r="F4" s="286"/>
      <c r="G4" s="287"/>
    </row>
    <row r="5" spans="1:8" ht="16.2" thickBot="1" x14ac:dyDescent="0.35">
      <c r="B5" s="221"/>
      <c r="C5" s="221"/>
      <c r="D5" s="221"/>
      <c r="E5" s="221"/>
      <c r="F5" s="222"/>
      <c r="G5" s="221"/>
    </row>
    <row r="6" spans="1:8" ht="16.2" thickBot="1" x14ac:dyDescent="0.35">
      <c r="A6" s="199" t="s">
        <v>157</v>
      </c>
      <c r="B6" s="223"/>
      <c r="C6" s="288">
        <f>Detailed!$D$40</f>
        <v>0</v>
      </c>
      <c r="D6" s="289"/>
      <c r="E6" s="289"/>
      <c r="F6" s="289"/>
      <c r="G6" s="290"/>
    </row>
    <row r="7" spans="1:8" ht="16.2" thickBot="1" x14ac:dyDescent="0.35">
      <c r="A7" s="198"/>
      <c r="B7" s="202"/>
      <c r="C7" s="202"/>
      <c r="D7" s="206"/>
      <c r="E7" s="202"/>
    </row>
    <row r="8" spans="1:8" ht="16.2" thickBot="1" x14ac:dyDescent="0.35">
      <c r="A8" s="199" t="s">
        <v>183</v>
      </c>
      <c r="B8" s="221"/>
      <c r="C8" s="285">
        <f>Detailed!$D$44</f>
        <v>0</v>
      </c>
      <c r="D8" s="286"/>
      <c r="E8" s="286"/>
      <c r="F8" s="286"/>
      <c r="G8" s="287"/>
    </row>
    <row r="9" spans="1:8" x14ac:dyDescent="0.3">
      <c r="A9" s="199" t="s">
        <v>184</v>
      </c>
      <c r="B9" s="204"/>
      <c r="C9" s="209"/>
      <c r="D9" s="210"/>
      <c r="E9" s="209"/>
    </row>
    <row r="10" spans="1:8" x14ac:dyDescent="0.3">
      <c r="B10" s="209"/>
      <c r="C10" s="224"/>
      <c r="D10" s="225"/>
      <c r="E10" s="224"/>
    </row>
    <row r="11" spans="1:8" x14ac:dyDescent="0.3">
      <c r="A11" s="199" t="s">
        <v>179</v>
      </c>
      <c r="C11" s="281" t="s">
        <v>180</v>
      </c>
      <c r="D11" s="282"/>
      <c r="E11" s="283"/>
    </row>
    <row r="12" spans="1:8" x14ac:dyDescent="0.3">
      <c r="C12" s="204"/>
      <c r="D12" s="206"/>
      <c r="E12" s="207"/>
      <c r="F12" s="208"/>
      <c r="G12" s="208"/>
      <c r="H12" s="207"/>
    </row>
    <row r="13" spans="1:8" x14ac:dyDescent="0.3">
      <c r="A13" s="199" t="s">
        <v>185</v>
      </c>
      <c r="C13" s="281"/>
      <c r="D13" s="282"/>
      <c r="E13" s="283"/>
      <c r="F13" s="208"/>
      <c r="G13" s="208"/>
      <c r="H13" s="207"/>
    </row>
    <row r="15" spans="1:8" x14ac:dyDescent="0.3">
      <c r="A15" s="199" t="s">
        <v>186</v>
      </c>
      <c r="C15" s="281"/>
      <c r="D15" s="282"/>
      <c r="E15" s="283"/>
    </row>
    <row r="16" spans="1:8" x14ac:dyDescent="0.3">
      <c r="B16" s="284"/>
      <c r="C16" s="284"/>
      <c r="D16" s="284"/>
      <c r="E16" s="284"/>
    </row>
    <row r="17" spans="1:8" x14ac:dyDescent="0.3">
      <c r="A17" s="199" t="s">
        <v>161</v>
      </c>
      <c r="C17" s="281"/>
      <c r="D17" s="282"/>
      <c r="E17" s="283"/>
    </row>
    <row r="18" spans="1:8" x14ac:dyDescent="0.3">
      <c r="B18" s="204"/>
      <c r="C18" s="204"/>
      <c r="D18" s="210"/>
      <c r="E18" s="204"/>
    </row>
    <row r="19" spans="1:8" x14ac:dyDescent="0.3">
      <c r="A19" s="199" t="s">
        <v>162</v>
      </c>
      <c r="C19" s="281" t="s">
        <v>153</v>
      </c>
      <c r="D19" s="282"/>
      <c r="E19" s="283"/>
    </row>
    <row r="21" spans="1:8" x14ac:dyDescent="0.3">
      <c r="A21" s="199" t="s">
        <v>147</v>
      </c>
      <c r="C21" s="278">
        <v>0</v>
      </c>
      <c r="D21" s="279"/>
      <c r="E21" s="280"/>
      <c r="F21" s="201" t="s">
        <v>187</v>
      </c>
    </row>
    <row r="22" spans="1:8" x14ac:dyDescent="0.3">
      <c r="C22" s="205"/>
      <c r="D22" s="211"/>
      <c r="E22" s="203"/>
    </row>
    <row r="23" spans="1:8" ht="31.2" x14ac:dyDescent="0.3">
      <c r="A23" s="241" t="s">
        <v>181</v>
      </c>
      <c r="B23" s="242" t="str">
        <f>Detailed!B112</f>
        <v>Registration or Serial number</v>
      </c>
      <c r="C23" s="242" t="str">
        <f>Detailed!C112</f>
        <v>Make, Model Type of Vehicle</v>
      </c>
      <c r="D23" s="242" t="str">
        <f>Detailed!D112</f>
        <v>Year of make</v>
      </c>
      <c r="E23" s="242" t="s">
        <v>148</v>
      </c>
      <c r="F23" s="242" t="s">
        <v>150</v>
      </c>
      <c r="G23" s="243" t="s">
        <v>149</v>
      </c>
      <c r="H23" s="243" t="s">
        <v>182</v>
      </c>
    </row>
    <row r="24" spans="1:8" x14ac:dyDescent="0.3">
      <c r="A24" s="220"/>
      <c r="B24" s="212">
        <f>Detailed!B113</f>
        <v>0</v>
      </c>
      <c r="C24" s="212">
        <f>Detailed!C113</f>
        <v>0</v>
      </c>
      <c r="D24" s="213">
        <f>Detailed!D113</f>
        <v>0</v>
      </c>
      <c r="E24" s="214"/>
      <c r="F24" s="214">
        <f>Detailed!H113</f>
        <v>0</v>
      </c>
      <c r="G24" s="214">
        <v>315</v>
      </c>
      <c r="H24" s="212"/>
    </row>
    <row r="25" spans="1:8" x14ac:dyDescent="0.3">
      <c r="A25" s="212"/>
      <c r="B25" s="212">
        <f>Detailed!B114</f>
        <v>0</v>
      </c>
      <c r="C25" s="212">
        <f>Detailed!C114</f>
        <v>0</v>
      </c>
      <c r="D25" s="213">
        <f>Detailed!D114</f>
        <v>0</v>
      </c>
      <c r="E25" s="214"/>
      <c r="F25" s="214">
        <f>Detailed!H114</f>
        <v>0</v>
      </c>
      <c r="G25" s="214"/>
      <c r="H25" s="212"/>
    </row>
    <row r="26" spans="1:8" x14ac:dyDescent="0.3">
      <c r="A26" s="212"/>
      <c r="B26" s="212">
        <f>Detailed!B115</f>
        <v>0</v>
      </c>
      <c r="C26" s="212">
        <f>Detailed!C115</f>
        <v>0</v>
      </c>
      <c r="D26" s="213">
        <f>Detailed!D115</f>
        <v>0</v>
      </c>
      <c r="E26" s="214"/>
      <c r="F26" s="214">
        <f>Detailed!H115</f>
        <v>0</v>
      </c>
      <c r="G26" s="214"/>
      <c r="H26" s="212"/>
    </row>
    <row r="27" spans="1:8" x14ac:dyDescent="0.3">
      <c r="A27" s="212"/>
      <c r="B27" s="212">
        <f>Detailed!B116</f>
        <v>0</v>
      </c>
      <c r="C27" s="212">
        <f>Detailed!C116</f>
        <v>0</v>
      </c>
      <c r="D27" s="213">
        <f>Detailed!D116</f>
        <v>0</v>
      </c>
      <c r="E27" s="214"/>
      <c r="F27" s="214">
        <f>Detailed!H116</f>
        <v>0</v>
      </c>
      <c r="G27" s="214"/>
      <c r="H27" s="212"/>
    </row>
    <row r="28" spans="1:8" x14ac:dyDescent="0.3">
      <c r="A28" s="212"/>
      <c r="B28" s="212">
        <f>Detailed!B117</f>
        <v>0</v>
      </c>
      <c r="C28" s="212">
        <f>Detailed!C117</f>
        <v>0</v>
      </c>
      <c r="D28" s="213">
        <f>Detailed!D117</f>
        <v>0</v>
      </c>
      <c r="E28" s="214"/>
      <c r="F28" s="214">
        <f>Detailed!H117</f>
        <v>0</v>
      </c>
      <c r="G28" s="214"/>
      <c r="H28" s="212"/>
    </row>
    <row r="29" spans="1:8" x14ac:dyDescent="0.3">
      <c r="A29" s="212"/>
      <c r="B29" s="212">
        <f>Detailed!B118</f>
        <v>0</v>
      </c>
      <c r="C29" s="212">
        <f>Detailed!C118</f>
        <v>0</v>
      </c>
      <c r="D29" s="213">
        <f>Detailed!D118</f>
        <v>0</v>
      </c>
      <c r="E29" s="214"/>
      <c r="F29" s="214">
        <f>Detailed!H118</f>
        <v>0</v>
      </c>
      <c r="G29" s="214"/>
      <c r="H29" s="212"/>
    </row>
    <row r="30" spans="1:8" x14ac:dyDescent="0.3">
      <c r="A30" s="212"/>
      <c r="B30" s="212">
        <f>Detailed!B119</f>
        <v>0</v>
      </c>
      <c r="C30" s="212">
        <f>Detailed!C119</f>
        <v>0</v>
      </c>
      <c r="D30" s="213">
        <f>Detailed!D119</f>
        <v>0</v>
      </c>
      <c r="E30" s="214"/>
      <c r="F30" s="214">
        <f>Detailed!H119</f>
        <v>0</v>
      </c>
      <c r="G30" s="214"/>
      <c r="H30" s="212"/>
    </row>
    <row r="31" spans="1:8" x14ac:dyDescent="0.3">
      <c r="A31" s="212"/>
      <c r="B31" s="212">
        <f>Detailed!B120</f>
        <v>0</v>
      </c>
      <c r="C31" s="212">
        <f>Detailed!C120</f>
        <v>0</v>
      </c>
      <c r="D31" s="213">
        <f>Detailed!D120</f>
        <v>0</v>
      </c>
      <c r="E31" s="214"/>
      <c r="F31" s="214">
        <f>Detailed!H120</f>
        <v>0</v>
      </c>
      <c r="G31" s="214"/>
      <c r="H31" s="212"/>
    </row>
    <row r="32" spans="1:8" x14ac:dyDescent="0.3">
      <c r="A32" s="212"/>
      <c r="B32" s="212">
        <f>Detailed!B121</f>
        <v>0</v>
      </c>
      <c r="C32" s="212">
        <f>Detailed!C121</f>
        <v>0</v>
      </c>
      <c r="D32" s="213">
        <f>Detailed!D121</f>
        <v>0</v>
      </c>
      <c r="E32" s="214"/>
      <c r="F32" s="214">
        <f>Detailed!H121</f>
        <v>0</v>
      </c>
      <c r="G32" s="214"/>
      <c r="H32" s="212"/>
    </row>
    <row r="33" spans="1:8" x14ac:dyDescent="0.3">
      <c r="A33" s="212"/>
      <c r="B33" s="212">
        <f>Detailed!B122</f>
        <v>0</v>
      </c>
      <c r="C33" s="212">
        <f>Detailed!C122</f>
        <v>0</v>
      </c>
      <c r="D33" s="213">
        <f>Detailed!D122</f>
        <v>0</v>
      </c>
      <c r="E33" s="214"/>
      <c r="F33" s="214">
        <f>Detailed!H122</f>
        <v>0</v>
      </c>
      <c r="G33" s="214"/>
      <c r="H33" s="212"/>
    </row>
    <row r="34" spans="1:8" x14ac:dyDescent="0.3">
      <c r="A34" s="212"/>
      <c r="B34" s="212">
        <f>Detailed!B123</f>
        <v>0</v>
      </c>
      <c r="C34" s="212">
        <f>Detailed!C123</f>
        <v>0</v>
      </c>
      <c r="D34" s="213">
        <f>Detailed!D123</f>
        <v>0</v>
      </c>
      <c r="E34" s="214"/>
      <c r="F34" s="214">
        <f>Detailed!H123</f>
        <v>0</v>
      </c>
      <c r="G34" s="214"/>
      <c r="H34" s="212"/>
    </row>
    <row r="35" spans="1:8" x14ac:dyDescent="0.3">
      <c r="A35" s="212"/>
      <c r="B35" s="212">
        <f>Detailed!B124</f>
        <v>0</v>
      </c>
      <c r="C35" s="212">
        <f>Detailed!C124</f>
        <v>0</v>
      </c>
      <c r="D35" s="213">
        <f>Detailed!D124</f>
        <v>0</v>
      </c>
      <c r="E35" s="214"/>
      <c r="F35" s="214">
        <f>Detailed!H124</f>
        <v>0</v>
      </c>
      <c r="G35" s="214"/>
      <c r="H35" s="212"/>
    </row>
    <row r="36" spans="1:8" x14ac:dyDescent="0.3">
      <c r="A36" s="212"/>
      <c r="B36" s="212">
        <f>Detailed!B125</f>
        <v>0</v>
      </c>
      <c r="C36" s="212">
        <f>Detailed!C125</f>
        <v>0</v>
      </c>
      <c r="D36" s="213">
        <f>Detailed!D125</f>
        <v>0</v>
      </c>
      <c r="E36" s="214"/>
      <c r="F36" s="214">
        <f>Detailed!H125</f>
        <v>0</v>
      </c>
      <c r="G36" s="214"/>
      <c r="H36" s="212"/>
    </row>
    <row r="37" spans="1:8" x14ac:dyDescent="0.3">
      <c r="A37" s="212"/>
      <c r="B37" s="212">
        <f>Detailed!B126</f>
        <v>0</v>
      </c>
      <c r="C37" s="212">
        <f>Detailed!C126</f>
        <v>0</v>
      </c>
      <c r="D37" s="213">
        <f>Detailed!D126</f>
        <v>0</v>
      </c>
      <c r="E37" s="214"/>
      <c r="F37" s="214">
        <f>Detailed!H126</f>
        <v>0</v>
      </c>
      <c r="G37" s="214"/>
      <c r="H37" s="212"/>
    </row>
    <row r="38" spans="1:8" x14ac:dyDescent="0.3">
      <c r="A38" s="212"/>
      <c r="B38" s="212">
        <f>Detailed!B127</f>
        <v>0</v>
      </c>
      <c r="C38" s="212">
        <f>Detailed!C127</f>
        <v>0</v>
      </c>
      <c r="D38" s="213">
        <f>Detailed!D127</f>
        <v>0</v>
      </c>
      <c r="E38" s="214"/>
      <c r="F38" s="214">
        <f>Detailed!H127</f>
        <v>0</v>
      </c>
      <c r="G38" s="214"/>
      <c r="H38" s="212"/>
    </row>
    <row r="39" spans="1:8" x14ac:dyDescent="0.3">
      <c r="A39" s="212"/>
      <c r="B39" s="212">
        <f>Detailed!B128</f>
        <v>0</v>
      </c>
      <c r="C39" s="212">
        <f>Detailed!C128</f>
        <v>0</v>
      </c>
      <c r="D39" s="213">
        <f>Detailed!D128</f>
        <v>0</v>
      </c>
      <c r="E39" s="214"/>
      <c r="F39" s="214">
        <f>Detailed!H128</f>
        <v>0</v>
      </c>
      <c r="G39" s="214"/>
      <c r="H39" s="212"/>
    </row>
    <row r="40" spans="1:8" x14ac:dyDescent="0.3">
      <c r="A40" s="212"/>
      <c r="B40" s="212">
        <f>Detailed!B129</f>
        <v>0</v>
      </c>
      <c r="C40" s="212">
        <f>Detailed!C129</f>
        <v>0</v>
      </c>
      <c r="D40" s="213">
        <f>Detailed!D129</f>
        <v>0</v>
      </c>
      <c r="E40" s="214"/>
      <c r="F40" s="214">
        <f>Detailed!H129</f>
        <v>0</v>
      </c>
      <c r="G40" s="214"/>
      <c r="H40" s="212"/>
    </row>
    <row r="41" spans="1:8" x14ac:dyDescent="0.3">
      <c r="A41" s="212"/>
      <c r="B41" s="212">
        <f>Detailed!B130</f>
        <v>0</v>
      </c>
      <c r="C41" s="212">
        <f>Detailed!C130</f>
        <v>0</v>
      </c>
      <c r="D41" s="213">
        <f>Detailed!D130</f>
        <v>0</v>
      </c>
      <c r="E41" s="214"/>
      <c r="F41" s="214">
        <f>Detailed!H130</f>
        <v>0</v>
      </c>
      <c r="G41" s="214"/>
      <c r="H41" s="212"/>
    </row>
    <row r="42" spans="1:8" x14ac:dyDescent="0.3">
      <c r="A42" s="212"/>
      <c r="B42" s="212">
        <f>Detailed!B131</f>
        <v>0</v>
      </c>
      <c r="C42" s="212">
        <f>Detailed!C131</f>
        <v>0</v>
      </c>
      <c r="D42" s="213">
        <f>Detailed!D131</f>
        <v>0</v>
      </c>
      <c r="E42" s="214"/>
      <c r="F42" s="214">
        <f>Detailed!H131</f>
        <v>0</v>
      </c>
      <c r="G42" s="214"/>
      <c r="H42" s="212"/>
    </row>
    <row r="43" spans="1:8" x14ac:dyDescent="0.3">
      <c r="A43" s="212"/>
      <c r="B43" s="212">
        <f>Detailed!B132</f>
        <v>0</v>
      </c>
      <c r="C43" s="212">
        <f>Detailed!C132</f>
        <v>0</v>
      </c>
      <c r="D43" s="213">
        <f>Detailed!D132</f>
        <v>0</v>
      </c>
      <c r="E43" s="214"/>
      <c r="F43" s="214">
        <f>Detailed!H132</f>
        <v>0</v>
      </c>
      <c r="G43" s="214"/>
      <c r="H43" s="212"/>
    </row>
    <row r="44" spans="1:8" x14ac:dyDescent="0.3">
      <c r="A44" s="212"/>
      <c r="B44" s="212">
        <f>Detailed!B133</f>
        <v>0</v>
      </c>
      <c r="C44" s="212">
        <f>Detailed!C133</f>
        <v>0</v>
      </c>
      <c r="D44" s="213">
        <f>Detailed!D133</f>
        <v>0</v>
      </c>
      <c r="E44" s="214"/>
      <c r="F44" s="214">
        <f>Detailed!H133</f>
        <v>0</v>
      </c>
      <c r="G44" s="214"/>
      <c r="H44" s="212"/>
    </row>
    <row r="45" spans="1:8" x14ac:dyDescent="0.3">
      <c r="A45" s="212"/>
      <c r="B45" s="212">
        <f>Detailed!B134</f>
        <v>0</v>
      </c>
      <c r="C45" s="212">
        <f>Detailed!C134</f>
        <v>0</v>
      </c>
      <c r="D45" s="213">
        <f>Detailed!D134</f>
        <v>0</v>
      </c>
      <c r="E45" s="214"/>
      <c r="F45" s="214">
        <f>Detailed!H134</f>
        <v>0</v>
      </c>
      <c r="G45" s="214"/>
      <c r="H45" s="212"/>
    </row>
    <row r="46" spans="1:8" x14ac:dyDescent="0.3">
      <c r="A46" s="212"/>
      <c r="B46" s="212">
        <f>Detailed!B135</f>
        <v>0</v>
      </c>
      <c r="C46" s="212">
        <f>Detailed!C135</f>
        <v>0</v>
      </c>
      <c r="D46" s="213">
        <f>Detailed!D135</f>
        <v>0</v>
      </c>
      <c r="E46" s="214"/>
      <c r="F46" s="214">
        <f>Detailed!H135</f>
        <v>0</v>
      </c>
      <c r="G46" s="214"/>
      <c r="H46" s="212"/>
    </row>
    <row r="47" spans="1:8" x14ac:dyDescent="0.3">
      <c r="A47" s="212"/>
      <c r="B47" s="212">
        <f>Detailed!B136</f>
        <v>0</v>
      </c>
      <c r="C47" s="212">
        <f>Detailed!C136</f>
        <v>0</v>
      </c>
      <c r="D47" s="213">
        <f>Detailed!D136</f>
        <v>0</v>
      </c>
      <c r="E47" s="214"/>
      <c r="F47" s="214">
        <f>Detailed!H136</f>
        <v>0</v>
      </c>
      <c r="G47" s="214"/>
      <c r="H47" s="212"/>
    </row>
    <row r="48" spans="1:8" x14ac:dyDescent="0.3">
      <c r="A48" s="212"/>
      <c r="B48" s="212">
        <f>Detailed!B137</f>
        <v>0</v>
      </c>
      <c r="C48" s="212">
        <f>Detailed!C137</f>
        <v>0</v>
      </c>
      <c r="D48" s="213">
        <f>Detailed!D137</f>
        <v>0</v>
      </c>
      <c r="E48" s="214"/>
      <c r="F48" s="214">
        <f>Detailed!H137</f>
        <v>0</v>
      </c>
      <c r="G48" s="214"/>
      <c r="H48" s="212"/>
    </row>
    <row r="49" spans="1:8" x14ac:dyDescent="0.3">
      <c r="A49" s="212"/>
      <c r="B49" s="212">
        <f>Detailed!B138</f>
        <v>0</v>
      </c>
      <c r="C49" s="212">
        <f>Detailed!C138</f>
        <v>0</v>
      </c>
      <c r="D49" s="213">
        <f>Detailed!D138</f>
        <v>0</v>
      </c>
      <c r="E49" s="214"/>
      <c r="F49" s="214">
        <f>Detailed!H138</f>
        <v>0</v>
      </c>
      <c r="G49" s="214"/>
      <c r="H49" s="212"/>
    </row>
    <row r="50" spans="1:8" ht="16.2" thickBot="1" x14ac:dyDescent="0.35">
      <c r="A50" s="198"/>
      <c r="E50" s="199" t="s">
        <v>23</v>
      </c>
      <c r="F50" s="215">
        <f>SUM(F24:F49)</f>
        <v>0</v>
      </c>
    </row>
    <row r="51" spans="1:8" ht="16.2" thickTop="1" x14ac:dyDescent="0.3">
      <c r="A51" s="198" t="s">
        <v>193</v>
      </c>
      <c r="C51" s="199" t="s">
        <v>196</v>
      </c>
    </row>
    <row r="53" spans="1:8" x14ac:dyDescent="0.3">
      <c r="A53" s="216" t="s">
        <v>154</v>
      </c>
    </row>
    <row r="54" spans="1:8" x14ac:dyDescent="0.3">
      <c r="A54" s="199" t="s">
        <v>151</v>
      </c>
    </row>
    <row r="55" spans="1:8" x14ac:dyDescent="0.3">
      <c r="A55" s="199" t="s">
        <v>152</v>
      </c>
    </row>
    <row r="57" spans="1:8" ht="16.2" thickBot="1" x14ac:dyDescent="0.35">
      <c r="A57" s="198" t="s">
        <v>159</v>
      </c>
    </row>
    <row r="58" spans="1:8" x14ac:dyDescent="0.3">
      <c r="A58" s="229" t="s">
        <v>171</v>
      </c>
      <c r="B58" s="230"/>
      <c r="C58" s="230"/>
      <c r="D58" s="231"/>
      <c r="E58" s="230"/>
      <c r="F58" s="230" t="s">
        <v>158</v>
      </c>
      <c r="G58" s="232"/>
      <c r="H58" s="233"/>
    </row>
    <row r="59" spans="1:8" x14ac:dyDescent="0.3">
      <c r="A59" s="234"/>
      <c r="B59" s="202"/>
      <c r="C59" s="202"/>
      <c r="D59" s="206"/>
      <c r="E59" s="202"/>
      <c r="F59" s="219"/>
      <c r="G59" s="219"/>
      <c r="H59" s="235"/>
    </row>
    <row r="60" spans="1:8" ht="16.2" thickBot="1" x14ac:dyDescent="0.35">
      <c r="A60" s="236" t="s">
        <v>188</v>
      </c>
      <c r="B60" s="226"/>
      <c r="C60" s="226"/>
      <c r="D60" s="227"/>
      <c r="E60" s="226"/>
      <c r="F60" s="228"/>
      <c r="G60" s="228"/>
      <c r="H60" s="237"/>
    </row>
    <row r="62" spans="1:8" x14ac:dyDescent="0.3">
      <c r="A62" s="199" t="s">
        <v>155</v>
      </c>
    </row>
    <row r="63" spans="1:8" x14ac:dyDescent="0.3">
      <c r="A63" s="199" t="s">
        <v>156</v>
      </c>
      <c r="B63" s="217"/>
      <c r="C63" s="217"/>
      <c r="E63" s="217"/>
    </row>
    <row r="64" spans="1:8" x14ac:dyDescent="0.3">
      <c r="A64" s="238"/>
      <c r="B64" s="238"/>
      <c r="C64" s="238"/>
      <c r="D64" s="238"/>
      <c r="E64" s="238"/>
      <c r="F64" s="239"/>
      <c r="G64" s="239"/>
      <c r="H64" s="238"/>
    </row>
    <row r="65" spans="1:12" x14ac:dyDescent="0.3">
      <c r="A65" s="238"/>
      <c r="B65" s="238"/>
      <c r="C65" s="238"/>
      <c r="D65" s="238"/>
      <c r="E65" s="238"/>
      <c r="F65" s="239"/>
      <c r="G65" s="239"/>
      <c r="H65" s="238"/>
      <c r="L65" s="218"/>
    </row>
    <row r="66" spans="1:12" x14ac:dyDescent="0.3">
      <c r="A66" s="218" t="s">
        <v>163</v>
      </c>
      <c r="B66" s="238"/>
      <c r="C66" s="238"/>
      <c r="D66" s="238"/>
      <c r="E66" s="238"/>
      <c r="F66" s="239"/>
      <c r="G66" s="239"/>
      <c r="H66" s="238"/>
    </row>
    <row r="67" spans="1:12" x14ac:dyDescent="0.3">
      <c r="A67" s="218" t="s">
        <v>166</v>
      </c>
      <c r="B67" s="238"/>
      <c r="C67" s="238"/>
      <c r="D67" s="238"/>
      <c r="E67" s="238"/>
      <c r="F67" s="239"/>
      <c r="G67" s="239"/>
      <c r="H67" s="238"/>
    </row>
    <row r="68" spans="1:12" x14ac:dyDescent="0.3">
      <c r="A68" s="218" t="s">
        <v>164</v>
      </c>
      <c r="B68" s="238"/>
      <c r="C68" s="238"/>
      <c r="D68" s="238"/>
      <c r="E68" s="238"/>
      <c r="F68" s="239"/>
      <c r="G68" s="239"/>
      <c r="H68" s="238"/>
    </row>
    <row r="69" spans="1:12" x14ac:dyDescent="0.3">
      <c r="A69" s="218" t="s">
        <v>165</v>
      </c>
      <c r="B69" s="238"/>
      <c r="C69" s="238"/>
      <c r="D69" s="238"/>
      <c r="E69" s="238"/>
      <c r="F69" s="239"/>
      <c r="G69" s="239"/>
      <c r="H69" s="238"/>
    </row>
    <row r="70" spans="1:12" x14ac:dyDescent="0.3">
      <c r="A70" s="240" t="s">
        <v>167</v>
      </c>
      <c r="B70" s="238"/>
      <c r="C70" s="238"/>
      <c r="D70" s="238"/>
      <c r="E70" s="238"/>
      <c r="F70" s="239"/>
      <c r="G70" s="239"/>
      <c r="H70" s="238"/>
    </row>
    <row r="71" spans="1:12" x14ac:dyDescent="0.3">
      <c r="A71" s="218"/>
      <c r="B71" s="238"/>
      <c r="C71" s="238"/>
      <c r="D71" s="238"/>
      <c r="E71" s="238"/>
      <c r="F71" s="239"/>
      <c r="G71" s="239"/>
      <c r="H71" s="238"/>
    </row>
    <row r="74" spans="1:12" x14ac:dyDescent="0.3">
      <c r="A74" s="200"/>
    </row>
  </sheetData>
  <mergeCells count="10">
    <mergeCell ref="C21:E21"/>
    <mergeCell ref="C11:E11"/>
    <mergeCell ref="C15:E15"/>
    <mergeCell ref="B16:E16"/>
    <mergeCell ref="C4:G4"/>
    <mergeCell ref="C6:G6"/>
    <mergeCell ref="C8:G8"/>
    <mergeCell ref="C13:E13"/>
    <mergeCell ref="C19:E19"/>
    <mergeCell ref="C17:E17"/>
  </mergeCells>
  <pageMargins left="0.7" right="0.7" top="0.75" bottom="0.75" header="0.3" footer="0.3"/>
  <pageSetup scale="70" orientation="portrait"/>
  <headerFooter>
    <oddFooter>&amp;CPage &amp;P of 2&amp;L&amp;1#&amp;"Calibri"&amp;8&amp;K0000FFAviva: Internal</oddFooter>
  </headerFooter>
  <rowBreaks count="1" manualBreakCount="1">
    <brk id="63" max="9" man="1"/>
  </rowBreaks>
  <colBreaks count="1" manualBreakCount="1">
    <brk id="8" max="1048575" man="1"/>
  </col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C82165-3719-40D1-B642-96A66CC8220B}">
          <x14:formula1>
            <xm:f>'drop down'!$B$2:$B$4</xm:f>
          </x14:formula1>
          <xm:sqref>C51:C52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A89"/>
  <sheetViews>
    <sheetView view="pageBreakPreview" topLeftCell="A7" zoomScale="60" zoomScaleNormal="75" workbookViewId="0">
      <selection activeCell="C12" sqref="C12"/>
    </sheetView>
  </sheetViews>
  <sheetFormatPr defaultColWidth="8.88671875" defaultRowHeight="14.4" x14ac:dyDescent="0.3"/>
  <cols>
    <col min="1" max="1" width="43.33203125" style="7" bestFit="1" customWidth="1"/>
    <col min="2" max="2" width="14.6640625" style="7" customWidth="1"/>
    <col min="3" max="3" width="25.109375" style="7" customWidth="1"/>
    <col min="4" max="4" width="19.6640625" style="7" customWidth="1"/>
    <col min="5" max="5" width="10.109375" style="7" customWidth="1"/>
    <col min="6" max="6" width="19.6640625" style="7" customWidth="1"/>
    <col min="7" max="7" width="16.44140625" style="7" customWidth="1"/>
    <col min="8" max="8" width="19.6640625" style="7" customWidth="1"/>
    <col min="9" max="9" width="15.33203125" style="7" customWidth="1"/>
    <col min="10" max="10" width="10.5546875" style="7" customWidth="1"/>
    <col min="11" max="11" width="8.44140625" style="7" customWidth="1"/>
    <col min="12" max="12" width="10" style="7" customWidth="1"/>
    <col min="13" max="13" width="16.109375" style="7" customWidth="1"/>
    <col min="14" max="14" width="12" style="7" hidden="1" customWidth="1"/>
    <col min="15" max="15" width="19.6640625" style="7" hidden="1" customWidth="1"/>
    <col min="16" max="16" width="19.6640625" style="7" customWidth="1"/>
    <col min="17" max="18" width="15.6640625" style="7" hidden="1" customWidth="1"/>
    <col min="19" max="19" width="21.5546875" style="7" customWidth="1"/>
    <col min="20" max="20" width="12" style="7" hidden="1" customWidth="1"/>
    <col min="21" max="21" width="14.33203125" style="7" hidden="1" customWidth="1"/>
    <col min="22" max="22" width="17.109375" style="7" hidden="1" customWidth="1"/>
    <col min="23" max="23" width="17.109375" style="7" customWidth="1"/>
    <col min="24" max="24" width="16.6640625" style="7" customWidth="1"/>
    <col min="25" max="25" width="16.109375" style="7" customWidth="1"/>
    <col min="26" max="26" width="14.44140625" style="7" customWidth="1"/>
    <col min="27" max="27" width="20.5546875" style="7" customWidth="1"/>
    <col min="28" max="16384" width="8.88671875" style="7"/>
  </cols>
  <sheetData>
    <row r="1" spans="1:23" x14ac:dyDescent="0.3">
      <c r="A1" s="1" t="s">
        <v>0</v>
      </c>
      <c r="C1" s="1"/>
      <c r="D1" s="1" t="s">
        <v>92</v>
      </c>
    </row>
    <row r="2" spans="1:23" x14ac:dyDescent="0.3">
      <c r="D2" s="48"/>
      <c r="E2" s="49"/>
      <c r="F2" s="49"/>
      <c r="G2" s="49"/>
      <c r="H2" s="49"/>
      <c r="J2" s="20" t="s">
        <v>40</v>
      </c>
      <c r="L2" s="50"/>
      <c r="N2" s="51"/>
    </row>
    <row r="3" spans="1:23" x14ac:dyDescent="0.3">
      <c r="A3" s="1"/>
      <c r="B3" s="297">
        <f>Detailed!$D$38</f>
        <v>0</v>
      </c>
      <c r="C3" s="297"/>
      <c r="D3" s="297"/>
      <c r="E3" s="297"/>
      <c r="F3" s="297"/>
      <c r="G3" s="297"/>
      <c r="H3" s="297"/>
      <c r="I3" s="1"/>
      <c r="J3" s="1"/>
      <c r="K3" s="1"/>
      <c r="L3" s="1" t="s">
        <v>200</v>
      </c>
      <c r="M3" s="1"/>
      <c r="N3" s="1"/>
      <c r="O3" s="1"/>
      <c r="P3" s="1"/>
      <c r="Q3" s="1"/>
      <c r="R3" s="1"/>
      <c r="S3" s="1"/>
    </row>
    <row r="4" spans="1:23" ht="28.2" customHeight="1" x14ac:dyDescent="0.3">
      <c r="B4" s="20" t="s">
        <v>32</v>
      </c>
      <c r="D4" s="52" t="s">
        <v>33</v>
      </c>
      <c r="E4" s="49"/>
      <c r="F4" s="49"/>
      <c r="G4" s="49"/>
      <c r="H4" s="49"/>
      <c r="I4" s="1" t="s">
        <v>41</v>
      </c>
      <c r="L4" s="250">
        <v>0.05</v>
      </c>
      <c r="M4" s="1" t="s">
        <v>201</v>
      </c>
      <c r="S4" s="53"/>
      <c r="V4" s="7">
        <v>5</v>
      </c>
    </row>
    <row r="5" spans="1:23" ht="21.6" customHeight="1" x14ac:dyDescent="0.3">
      <c r="A5" s="1" t="s">
        <v>1</v>
      </c>
      <c r="D5" s="49" t="s">
        <v>34</v>
      </c>
      <c r="E5" s="49"/>
      <c r="F5" s="49"/>
      <c r="G5" s="49"/>
      <c r="H5" s="49"/>
      <c r="I5" s="19" t="s">
        <v>42</v>
      </c>
      <c r="L5" s="250">
        <v>0.1</v>
      </c>
      <c r="V5" s="7">
        <v>10</v>
      </c>
    </row>
    <row r="6" spans="1:23" ht="22.2" customHeight="1" x14ac:dyDescent="0.3">
      <c r="A6" s="1"/>
      <c r="D6" s="49" t="s">
        <v>35</v>
      </c>
      <c r="E6" s="49"/>
      <c r="F6" s="49"/>
      <c r="G6" s="49"/>
      <c r="H6" s="49"/>
      <c r="I6" s="19" t="s">
        <v>43</v>
      </c>
      <c r="L6" s="250">
        <v>0.05</v>
      </c>
      <c r="V6" s="7">
        <v>5</v>
      </c>
    </row>
    <row r="7" spans="1:23" ht="25.8" x14ac:dyDescent="0.5">
      <c r="A7" s="43" t="s">
        <v>45</v>
      </c>
      <c r="D7" s="49"/>
      <c r="E7" s="49"/>
      <c r="F7" s="49"/>
      <c r="G7" s="49"/>
      <c r="H7" s="49"/>
      <c r="I7" s="19" t="s">
        <v>199</v>
      </c>
      <c r="L7" s="250">
        <v>0.1</v>
      </c>
    </row>
    <row r="8" spans="1:23" x14ac:dyDescent="0.3">
      <c r="A8" s="27"/>
      <c r="D8" s="1" t="s">
        <v>44</v>
      </c>
      <c r="E8" s="34"/>
      <c r="V8" s="7">
        <v>10</v>
      </c>
    </row>
    <row r="9" spans="1:23" x14ac:dyDescent="0.3">
      <c r="A9" s="27"/>
      <c r="D9" s="49"/>
      <c r="E9" s="49"/>
      <c r="F9" s="49"/>
      <c r="G9" s="49"/>
      <c r="H9" s="49"/>
      <c r="I9" s="19"/>
      <c r="M9" s="1" t="s">
        <v>84</v>
      </c>
    </row>
    <row r="10" spans="1:23" x14ac:dyDescent="0.3">
      <c r="A10" s="27"/>
      <c r="D10" s="49"/>
      <c r="E10" s="49"/>
      <c r="F10" s="49"/>
      <c r="G10" s="49"/>
      <c r="H10" s="49"/>
      <c r="I10" s="19"/>
      <c r="M10" s="1" t="s">
        <v>85</v>
      </c>
      <c r="O10" s="1" t="s">
        <v>23</v>
      </c>
      <c r="P10" s="1"/>
      <c r="S10" s="1" t="s">
        <v>67</v>
      </c>
      <c r="V10" s="7">
        <v>25</v>
      </c>
    </row>
    <row r="11" spans="1:23" x14ac:dyDescent="0.3">
      <c r="A11" s="302" t="s">
        <v>31</v>
      </c>
      <c r="B11" s="303"/>
      <c r="C11" s="54" t="s">
        <v>202</v>
      </c>
      <c r="D11" s="55" t="s">
        <v>59</v>
      </c>
      <c r="E11" s="55" t="s">
        <v>36</v>
      </c>
      <c r="F11" s="56" t="s">
        <v>37</v>
      </c>
      <c r="G11" s="100" t="s">
        <v>57</v>
      </c>
      <c r="H11" s="100" t="s">
        <v>58</v>
      </c>
      <c r="I11" s="100" t="s">
        <v>60</v>
      </c>
      <c r="J11" s="58" t="s">
        <v>38</v>
      </c>
      <c r="K11" s="58"/>
      <c r="L11" s="58" t="s">
        <v>39</v>
      </c>
      <c r="M11" s="58"/>
      <c r="N11" s="59" t="s">
        <v>68</v>
      </c>
      <c r="O11" s="57" t="s">
        <v>57</v>
      </c>
      <c r="P11" s="122" t="s">
        <v>57</v>
      </c>
      <c r="Q11" s="61" t="s">
        <v>58</v>
      </c>
      <c r="R11" s="121" t="s">
        <v>58</v>
      </c>
      <c r="S11" s="125" t="s">
        <v>58</v>
      </c>
      <c r="T11" s="60" t="s">
        <v>58</v>
      </c>
      <c r="U11" s="61" t="s">
        <v>74</v>
      </c>
      <c r="V11" s="60" t="s">
        <v>72</v>
      </c>
      <c r="W11" s="126" t="s">
        <v>72</v>
      </c>
    </row>
    <row r="12" spans="1:23" x14ac:dyDescent="0.3">
      <c r="A12" s="291">
        <f>Detailed!C113</f>
        <v>0</v>
      </c>
      <c r="B12" s="271"/>
      <c r="C12" s="62" t="str">
        <f>Detailed!E113</f>
        <v xml:space="preserve">Please Select </v>
      </c>
      <c r="D12" s="55" t="str">
        <f>Detailed!F113</f>
        <v>Please Select</v>
      </c>
      <c r="E12" s="54">
        <f>Detailed!I113</f>
        <v>0</v>
      </c>
      <c r="F12" s="56">
        <f>Detailed!H113</f>
        <v>0</v>
      </c>
      <c r="G12" s="101">
        <v>0</v>
      </c>
      <c r="H12" s="101">
        <v>0</v>
      </c>
      <c r="I12" s="101">
        <v>0</v>
      </c>
      <c r="J12" s="63"/>
      <c r="K12" s="64"/>
      <c r="L12" s="63"/>
      <c r="M12" s="63"/>
      <c r="N12" s="65">
        <f>G12-(G12*J12)</f>
        <v>0</v>
      </c>
      <c r="O12" s="65">
        <f>N12-(N12*L12)</f>
        <v>0</v>
      </c>
      <c r="P12" s="123">
        <f>O12-(O12*M12)</f>
        <v>0</v>
      </c>
      <c r="Q12" s="65">
        <f t="shared" ref="Q12:Q39" si="0">H12-(H12*J12)</f>
        <v>0</v>
      </c>
      <c r="R12" s="65">
        <f>Q12-(Q12*L12)</f>
        <v>0</v>
      </c>
      <c r="S12" s="124">
        <f>R12-(R12*M12)</f>
        <v>0</v>
      </c>
      <c r="T12" s="64">
        <f>S12+(S12*5%)</f>
        <v>0</v>
      </c>
      <c r="U12" s="65">
        <f>I12-(I12*J12)</f>
        <v>0</v>
      </c>
      <c r="V12" s="64">
        <f>U12-(U12*L12)</f>
        <v>0</v>
      </c>
      <c r="W12" s="127">
        <f>V12-(V12*M12)</f>
        <v>0</v>
      </c>
    </row>
    <row r="13" spans="1:23" x14ac:dyDescent="0.3">
      <c r="A13" s="291">
        <f>Detailed!$C$114</f>
        <v>0</v>
      </c>
      <c r="B13" s="271"/>
      <c r="C13" s="62" t="str">
        <f>Detailed!E114</f>
        <v xml:space="preserve">Please Select </v>
      </c>
      <c r="D13" s="55" t="str">
        <f>Detailed!F114</f>
        <v>Please Select</v>
      </c>
      <c r="E13" s="54">
        <f>Detailed!I114</f>
        <v>0</v>
      </c>
      <c r="F13" s="56">
        <f>Detailed!H114</f>
        <v>0</v>
      </c>
      <c r="G13" s="101">
        <v>0</v>
      </c>
      <c r="H13" s="101">
        <v>0</v>
      </c>
      <c r="I13" s="101">
        <v>0</v>
      </c>
      <c r="J13" s="63"/>
      <c r="K13" s="64"/>
      <c r="L13" s="63"/>
      <c r="M13" s="63"/>
      <c r="N13" s="65">
        <f t="shared" ref="N13:N39" si="1">G13-(G13*J13)</f>
        <v>0</v>
      </c>
      <c r="O13" s="65">
        <f>N13-(N13*L13)</f>
        <v>0</v>
      </c>
      <c r="P13" s="123">
        <f t="shared" ref="P13:P39" si="2">O13-(O13*M13)</f>
        <v>0</v>
      </c>
      <c r="Q13" s="65">
        <f t="shared" si="0"/>
        <v>0</v>
      </c>
      <c r="R13" s="65">
        <f t="shared" ref="R13:R40" si="3">Q13-(Q13*L13)</f>
        <v>0</v>
      </c>
      <c r="S13" s="124">
        <f t="shared" ref="S13:S39" si="4">R13-(R13*M13)</f>
        <v>0</v>
      </c>
      <c r="T13" s="64">
        <f>S13+(S13*5%)</f>
        <v>0</v>
      </c>
      <c r="U13" s="65">
        <f t="shared" ref="U13:U39" si="5">I13-(I13*J13)</f>
        <v>0</v>
      </c>
      <c r="V13" s="64">
        <f t="shared" ref="V13:V39" si="6">U13-(U13*L13)</f>
        <v>0</v>
      </c>
      <c r="W13" s="127">
        <f t="shared" ref="W13:W39" si="7">V13-(V13*M13)</f>
        <v>0</v>
      </c>
    </row>
    <row r="14" spans="1:23" x14ac:dyDescent="0.3">
      <c r="A14" s="291">
        <f>Detailed!C115</f>
        <v>0</v>
      </c>
      <c r="B14" s="292"/>
      <c r="C14" s="62" t="str">
        <f>Detailed!E115</f>
        <v xml:space="preserve">Please Select </v>
      </c>
      <c r="D14" s="55" t="str">
        <f>Detailed!F115</f>
        <v>Please Select</v>
      </c>
      <c r="E14" s="54">
        <f>Detailed!I115</f>
        <v>0</v>
      </c>
      <c r="F14" s="56">
        <f>Detailed!H115</f>
        <v>0</v>
      </c>
      <c r="G14" s="101">
        <v>0</v>
      </c>
      <c r="H14" s="101">
        <v>0</v>
      </c>
      <c r="I14" s="101">
        <v>0</v>
      </c>
      <c r="J14" s="63"/>
      <c r="K14" s="64"/>
      <c r="L14" s="63"/>
      <c r="M14" s="63"/>
      <c r="N14" s="65">
        <f t="shared" si="1"/>
        <v>0</v>
      </c>
      <c r="O14" s="65">
        <f>N14-(N14*L14)</f>
        <v>0</v>
      </c>
      <c r="P14" s="123">
        <f t="shared" si="2"/>
        <v>0</v>
      </c>
      <c r="Q14" s="65">
        <f t="shared" si="0"/>
        <v>0</v>
      </c>
      <c r="R14" s="65">
        <f t="shared" si="3"/>
        <v>0</v>
      </c>
      <c r="S14" s="124">
        <f t="shared" si="4"/>
        <v>0</v>
      </c>
      <c r="T14" s="64">
        <f t="shared" ref="T14:T26" si="8">S14+(S14*5%)</f>
        <v>0</v>
      </c>
      <c r="U14" s="65">
        <f t="shared" ref="U14:U26" si="9">I14-(I14*J14)</f>
        <v>0</v>
      </c>
      <c r="V14" s="64">
        <f t="shared" si="6"/>
        <v>0</v>
      </c>
      <c r="W14" s="127">
        <f t="shared" si="7"/>
        <v>0</v>
      </c>
    </row>
    <row r="15" spans="1:23" x14ac:dyDescent="0.3">
      <c r="A15" s="291">
        <f>Detailed!$C$116</f>
        <v>0</v>
      </c>
      <c r="B15" s="292"/>
      <c r="C15" s="62" t="str">
        <f>Detailed!E116</f>
        <v xml:space="preserve">Please Select </v>
      </c>
      <c r="D15" s="55" t="str">
        <f>Detailed!F116</f>
        <v>Please Select</v>
      </c>
      <c r="E15" s="54">
        <f>Detailed!I116</f>
        <v>0</v>
      </c>
      <c r="F15" s="56">
        <f>Detailed!H116</f>
        <v>0</v>
      </c>
      <c r="G15" s="101">
        <v>0</v>
      </c>
      <c r="H15" s="101">
        <v>0</v>
      </c>
      <c r="I15" s="101">
        <v>0</v>
      </c>
      <c r="J15" s="63"/>
      <c r="K15" s="64"/>
      <c r="L15" s="63"/>
      <c r="M15" s="63"/>
      <c r="N15" s="65">
        <f t="shared" si="1"/>
        <v>0</v>
      </c>
      <c r="O15" s="65">
        <f t="shared" ref="O15:O39" si="10">N15-(N15*L15)</f>
        <v>0</v>
      </c>
      <c r="P15" s="123">
        <f t="shared" si="2"/>
        <v>0</v>
      </c>
      <c r="Q15" s="65">
        <f t="shared" si="0"/>
        <v>0</v>
      </c>
      <c r="R15" s="65">
        <f t="shared" si="3"/>
        <v>0</v>
      </c>
      <c r="S15" s="124">
        <f t="shared" si="4"/>
        <v>0</v>
      </c>
      <c r="T15" s="64">
        <f t="shared" si="8"/>
        <v>0</v>
      </c>
      <c r="U15" s="65">
        <f t="shared" si="9"/>
        <v>0</v>
      </c>
      <c r="V15" s="64">
        <f t="shared" si="6"/>
        <v>0</v>
      </c>
      <c r="W15" s="127">
        <f t="shared" si="7"/>
        <v>0</v>
      </c>
    </row>
    <row r="16" spans="1:23" x14ac:dyDescent="0.3">
      <c r="A16" s="291">
        <f>Detailed!$C$117</f>
        <v>0</v>
      </c>
      <c r="B16" s="292"/>
      <c r="C16" s="62" t="str">
        <f>Detailed!E117</f>
        <v xml:space="preserve">Please Select </v>
      </c>
      <c r="D16" s="55" t="str">
        <f>Detailed!F117</f>
        <v>Please Select</v>
      </c>
      <c r="E16" s="54">
        <f>Detailed!I117</f>
        <v>0</v>
      </c>
      <c r="F16" s="56">
        <f>Detailed!H117</f>
        <v>0</v>
      </c>
      <c r="G16" s="101">
        <v>0</v>
      </c>
      <c r="H16" s="101">
        <v>0</v>
      </c>
      <c r="I16" s="101">
        <v>0</v>
      </c>
      <c r="J16" s="63"/>
      <c r="K16" s="64"/>
      <c r="L16" s="63"/>
      <c r="M16" s="63"/>
      <c r="N16" s="65">
        <f t="shared" si="1"/>
        <v>0</v>
      </c>
      <c r="O16" s="65">
        <f t="shared" si="10"/>
        <v>0</v>
      </c>
      <c r="P16" s="123">
        <f t="shared" si="2"/>
        <v>0</v>
      </c>
      <c r="Q16" s="65">
        <f t="shared" si="0"/>
        <v>0</v>
      </c>
      <c r="R16" s="65">
        <f t="shared" si="3"/>
        <v>0</v>
      </c>
      <c r="S16" s="124">
        <f t="shared" si="4"/>
        <v>0</v>
      </c>
      <c r="T16" s="64">
        <f t="shared" si="8"/>
        <v>0</v>
      </c>
      <c r="U16" s="65">
        <f t="shared" si="9"/>
        <v>0</v>
      </c>
      <c r="V16" s="64">
        <f t="shared" si="6"/>
        <v>0</v>
      </c>
      <c r="W16" s="127">
        <f t="shared" si="7"/>
        <v>0</v>
      </c>
    </row>
    <row r="17" spans="1:23" x14ac:dyDescent="0.3">
      <c r="A17" s="291">
        <f>Detailed!$C$118</f>
        <v>0</v>
      </c>
      <c r="B17" s="292"/>
      <c r="C17" s="62" t="str">
        <f>Detailed!E118</f>
        <v xml:space="preserve">Please Select </v>
      </c>
      <c r="D17" s="55" t="str">
        <f>Detailed!F118</f>
        <v>Please Select</v>
      </c>
      <c r="E17" s="54">
        <f>Detailed!I118</f>
        <v>0</v>
      </c>
      <c r="F17" s="56">
        <f>Detailed!H118</f>
        <v>0</v>
      </c>
      <c r="G17" s="101">
        <v>0</v>
      </c>
      <c r="H17" s="101">
        <v>0</v>
      </c>
      <c r="I17" s="101">
        <v>0</v>
      </c>
      <c r="J17" s="63"/>
      <c r="K17" s="64"/>
      <c r="L17" s="63"/>
      <c r="M17" s="63"/>
      <c r="N17" s="65">
        <f t="shared" si="1"/>
        <v>0</v>
      </c>
      <c r="O17" s="65">
        <f t="shared" si="10"/>
        <v>0</v>
      </c>
      <c r="P17" s="123">
        <f t="shared" si="2"/>
        <v>0</v>
      </c>
      <c r="Q17" s="65">
        <f t="shared" si="0"/>
        <v>0</v>
      </c>
      <c r="R17" s="65">
        <f t="shared" si="3"/>
        <v>0</v>
      </c>
      <c r="S17" s="124">
        <f t="shared" si="4"/>
        <v>0</v>
      </c>
      <c r="T17" s="64">
        <f t="shared" si="8"/>
        <v>0</v>
      </c>
      <c r="U17" s="65">
        <f t="shared" si="9"/>
        <v>0</v>
      </c>
      <c r="V17" s="64">
        <f t="shared" si="6"/>
        <v>0</v>
      </c>
      <c r="W17" s="127">
        <f t="shared" si="7"/>
        <v>0</v>
      </c>
    </row>
    <row r="18" spans="1:23" x14ac:dyDescent="0.3">
      <c r="A18" s="291">
        <f>Detailed!$C$119</f>
        <v>0</v>
      </c>
      <c r="B18" s="292"/>
      <c r="C18" s="62" t="str">
        <f>Detailed!E119</f>
        <v xml:space="preserve">Please Select </v>
      </c>
      <c r="D18" s="55" t="str">
        <f>Detailed!F119</f>
        <v>Please Select</v>
      </c>
      <c r="E18" s="54">
        <f>Detailed!I119</f>
        <v>0</v>
      </c>
      <c r="F18" s="56">
        <f>Detailed!H119</f>
        <v>0</v>
      </c>
      <c r="G18" s="101">
        <v>0</v>
      </c>
      <c r="H18" s="101">
        <v>0</v>
      </c>
      <c r="I18" s="101">
        <v>0</v>
      </c>
      <c r="J18" s="63"/>
      <c r="K18" s="64"/>
      <c r="L18" s="63"/>
      <c r="M18" s="63"/>
      <c r="N18" s="65">
        <f t="shared" si="1"/>
        <v>0</v>
      </c>
      <c r="O18" s="65">
        <f t="shared" si="10"/>
        <v>0</v>
      </c>
      <c r="P18" s="123">
        <f t="shared" si="2"/>
        <v>0</v>
      </c>
      <c r="Q18" s="65">
        <f t="shared" si="0"/>
        <v>0</v>
      </c>
      <c r="R18" s="65">
        <f t="shared" si="3"/>
        <v>0</v>
      </c>
      <c r="S18" s="124">
        <f t="shared" si="4"/>
        <v>0</v>
      </c>
      <c r="T18" s="64">
        <f t="shared" si="8"/>
        <v>0</v>
      </c>
      <c r="U18" s="65">
        <f t="shared" si="9"/>
        <v>0</v>
      </c>
      <c r="V18" s="64">
        <f t="shared" si="6"/>
        <v>0</v>
      </c>
      <c r="W18" s="127">
        <f t="shared" si="7"/>
        <v>0</v>
      </c>
    </row>
    <row r="19" spans="1:23" x14ac:dyDescent="0.3">
      <c r="A19" s="291">
        <f>Detailed!$C$120</f>
        <v>0</v>
      </c>
      <c r="B19" s="292"/>
      <c r="C19" s="62" t="str">
        <f>Detailed!E120</f>
        <v xml:space="preserve">Please Select </v>
      </c>
      <c r="D19" s="55" t="str">
        <f>Detailed!F120</f>
        <v>Please Select</v>
      </c>
      <c r="E19" s="54">
        <f>Detailed!I120</f>
        <v>0</v>
      </c>
      <c r="F19" s="56">
        <f>Detailed!H120</f>
        <v>0</v>
      </c>
      <c r="G19" s="101">
        <v>0</v>
      </c>
      <c r="H19" s="101">
        <v>0</v>
      </c>
      <c r="I19" s="101">
        <v>0</v>
      </c>
      <c r="J19" s="63"/>
      <c r="K19" s="64"/>
      <c r="L19" s="63"/>
      <c r="M19" s="63"/>
      <c r="N19" s="65">
        <f t="shared" si="1"/>
        <v>0</v>
      </c>
      <c r="O19" s="65">
        <f t="shared" si="10"/>
        <v>0</v>
      </c>
      <c r="P19" s="123">
        <f t="shared" si="2"/>
        <v>0</v>
      </c>
      <c r="Q19" s="65">
        <f t="shared" si="0"/>
        <v>0</v>
      </c>
      <c r="R19" s="65">
        <f t="shared" si="3"/>
        <v>0</v>
      </c>
      <c r="S19" s="124">
        <f t="shared" si="4"/>
        <v>0</v>
      </c>
      <c r="T19" s="64">
        <f t="shared" si="8"/>
        <v>0</v>
      </c>
      <c r="U19" s="65">
        <f t="shared" si="9"/>
        <v>0</v>
      </c>
      <c r="V19" s="64">
        <f t="shared" si="6"/>
        <v>0</v>
      </c>
      <c r="W19" s="127">
        <f t="shared" si="7"/>
        <v>0</v>
      </c>
    </row>
    <row r="20" spans="1:23" x14ac:dyDescent="0.3">
      <c r="A20" s="291">
        <f>Detailed!$C$121</f>
        <v>0</v>
      </c>
      <c r="B20" s="292"/>
      <c r="C20" s="62" t="str">
        <f>Detailed!E121</f>
        <v xml:space="preserve">Please Select </v>
      </c>
      <c r="D20" s="55" t="str">
        <f>Detailed!F121</f>
        <v>Please Select</v>
      </c>
      <c r="E20" s="54">
        <f>Detailed!I121</f>
        <v>0</v>
      </c>
      <c r="F20" s="56">
        <f>Detailed!H121</f>
        <v>0</v>
      </c>
      <c r="G20" s="101">
        <v>0</v>
      </c>
      <c r="H20" s="101">
        <v>0</v>
      </c>
      <c r="I20" s="101">
        <v>0</v>
      </c>
      <c r="J20" s="63"/>
      <c r="K20" s="64"/>
      <c r="L20" s="63"/>
      <c r="M20" s="63"/>
      <c r="N20" s="65">
        <f t="shared" si="1"/>
        <v>0</v>
      </c>
      <c r="O20" s="65">
        <f t="shared" si="10"/>
        <v>0</v>
      </c>
      <c r="P20" s="123">
        <f t="shared" si="2"/>
        <v>0</v>
      </c>
      <c r="Q20" s="65">
        <f t="shared" si="0"/>
        <v>0</v>
      </c>
      <c r="R20" s="65">
        <f t="shared" si="3"/>
        <v>0</v>
      </c>
      <c r="S20" s="124">
        <f t="shared" si="4"/>
        <v>0</v>
      </c>
      <c r="T20" s="64">
        <f t="shared" si="8"/>
        <v>0</v>
      </c>
      <c r="U20" s="65">
        <f t="shared" si="9"/>
        <v>0</v>
      </c>
      <c r="V20" s="64">
        <f t="shared" si="6"/>
        <v>0</v>
      </c>
      <c r="W20" s="127">
        <f t="shared" si="7"/>
        <v>0</v>
      </c>
    </row>
    <row r="21" spans="1:23" x14ac:dyDescent="0.3">
      <c r="A21" s="291">
        <f>Detailed!$C$122</f>
        <v>0</v>
      </c>
      <c r="B21" s="292"/>
      <c r="C21" s="62" t="str">
        <f>Detailed!E122</f>
        <v xml:space="preserve">Please Select </v>
      </c>
      <c r="D21" s="55" t="str">
        <f>Detailed!F122</f>
        <v>Please Select</v>
      </c>
      <c r="E21" s="54">
        <f>Detailed!I122</f>
        <v>0</v>
      </c>
      <c r="F21" s="56">
        <f>Detailed!H122</f>
        <v>0</v>
      </c>
      <c r="G21" s="101">
        <v>0</v>
      </c>
      <c r="H21" s="101">
        <v>0</v>
      </c>
      <c r="I21" s="101">
        <v>0</v>
      </c>
      <c r="J21" s="63"/>
      <c r="K21" s="64"/>
      <c r="L21" s="63"/>
      <c r="M21" s="63"/>
      <c r="N21" s="65">
        <f t="shared" si="1"/>
        <v>0</v>
      </c>
      <c r="O21" s="65">
        <f t="shared" si="10"/>
        <v>0</v>
      </c>
      <c r="P21" s="123">
        <f t="shared" si="2"/>
        <v>0</v>
      </c>
      <c r="Q21" s="65">
        <f t="shared" si="0"/>
        <v>0</v>
      </c>
      <c r="R21" s="65">
        <f t="shared" si="3"/>
        <v>0</v>
      </c>
      <c r="S21" s="124">
        <f t="shared" si="4"/>
        <v>0</v>
      </c>
      <c r="T21" s="64">
        <f t="shared" si="8"/>
        <v>0</v>
      </c>
      <c r="U21" s="65">
        <f t="shared" si="9"/>
        <v>0</v>
      </c>
      <c r="V21" s="64">
        <f t="shared" si="6"/>
        <v>0</v>
      </c>
      <c r="W21" s="127">
        <f t="shared" si="7"/>
        <v>0</v>
      </c>
    </row>
    <row r="22" spans="1:23" x14ac:dyDescent="0.3">
      <c r="A22" s="291">
        <f>Detailed!$C$123</f>
        <v>0</v>
      </c>
      <c r="B22" s="292"/>
      <c r="C22" s="62" t="str">
        <f>Detailed!E123</f>
        <v xml:space="preserve">Please Select </v>
      </c>
      <c r="D22" s="55" t="str">
        <f>Detailed!F123</f>
        <v>Please Select</v>
      </c>
      <c r="E22" s="54">
        <f>Detailed!I123</f>
        <v>0</v>
      </c>
      <c r="F22" s="56">
        <f>Detailed!H123</f>
        <v>0</v>
      </c>
      <c r="G22" s="101">
        <v>0</v>
      </c>
      <c r="H22" s="101">
        <v>0</v>
      </c>
      <c r="I22" s="101">
        <v>0</v>
      </c>
      <c r="J22" s="63"/>
      <c r="K22" s="64"/>
      <c r="L22" s="63"/>
      <c r="M22" s="63"/>
      <c r="N22" s="65">
        <f t="shared" si="1"/>
        <v>0</v>
      </c>
      <c r="O22" s="65">
        <f t="shared" si="10"/>
        <v>0</v>
      </c>
      <c r="P22" s="123">
        <f t="shared" si="2"/>
        <v>0</v>
      </c>
      <c r="Q22" s="65">
        <f t="shared" si="0"/>
        <v>0</v>
      </c>
      <c r="R22" s="65">
        <f t="shared" si="3"/>
        <v>0</v>
      </c>
      <c r="S22" s="124">
        <f t="shared" si="4"/>
        <v>0</v>
      </c>
      <c r="T22" s="64">
        <f t="shared" si="8"/>
        <v>0</v>
      </c>
      <c r="U22" s="65">
        <f t="shared" si="9"/>
        <v>0</v>
      </c>
      <c r="V22" s="64">
        <f t="shared" si="6"/>
        <v>0</v>
      </c>
      <c r="W22" s="127">
        <f t="shared" si="7"/>
        <v>0</v>
      </c>
    </row>
    <row r="23" spans="1:23" x14ac:dyDescent="0.3">
      <c r="A23" s="291">
        <f>Detailed!$C$124</f>
        <v>0</v>
      </c>
      <c r="B23" s="292"/>
      <c r="C23" s="62" t="str">
        <f>Detailed!E124</f>
        <v xml:space="preserve">Please Select </v>
      </c>
      <c r="D23" s="55" t="str">
        <f>Detailed!F124</f>
        <v>Please Select</v>
      </c>
      <c r="E23" s="54">
        <f>Detailed!I124</f>
        <v>0</v>
      </c>
      <c r="F23" s="56">
        <f>Detailed!H124</f>
        <v>0</v>
      </c>
      <c r="G23" s="101">
        <v>0</v>
      </c>
      <c r="H23" s="101">
        <v>0</v>
      </c>
      <c r="I23" s="101">
        <v>0</v>
      </c>
      <c r="J23" s="63"/>
      <c r="K23" s="64"/>
      <c r="L23" s="63"/>
      <c r="M23" s="63"/>
      <c r="N23" s="65">
        <f t="shared" si="1"/>
        <v>0</v>
      </c>
      <c r="O23" s="65">
        <f t="shared" si="10"/>
        <v>0</v>
      </c>
      <c r="P23" s="123">
        <f t="shared" si="2"/>
        <v>0</v>
      </c>
      <c r="Q23" s="65">
        <f t="shared" si="0"/>
        <v>0</v>
      </c>
      <c r="R23" s="65">
        <f t="shared" si="3"/>
        <v>0</v>
      </c>
      <c r="S23" s="124">
        <f t="shared" si="4"/>
        <v>0</v>
      </c>
      <c r="T23" s="64">
        <f t="shared" si="8"/>
        <v>0</v>
      </c>
      <c r="U23" s="65">
        <f t="shared" si="9"/>
        <v>0</v>
      </c>
      <c r="V23" s="64">
        <f t="shared" si="6"/>
        <v>0</v>
      </c>
      <c r="W23" s="127">
        <f t="shared" si="7"/>
        <v>0</v>
      </c>
    </row>
    <row r="24" spans="1:23" x14ac:dyDescent="0.3">
      <c r="A24" s="291">
        <f>Detailed!$C$125</f>
        <v>0</v>
      </c>
      <c r="B24" s="292"/>
      <c r="C24" s="62" t="str">
        <f>Detailed!E125</f>
        <v xml:space="preserve">Please Select </v>
      </c>
      <c r="D24" s="55" t="str">
        <f>Detailed!F125</f>
        <v>Please Select</v>
      </c>
      <c r="E24" s="54">
        <f>Detailed!I125</f>
        <v>0</v>
      </c>
      <c r="F24" s="56">
        <f>Detailed!H125</f>
        <v>0</v>
      </c>
      <c r="G24" s="101">
        <v>0</v>
      </c>
      <c r="H24" s="101">
        <v>0</v>
      </c>
      <c r="I24" s="101">
        <v>0</v>
      </c>
      <c r="J24" s="63"/>
      <c r="K24" s="64"/>
      <c r="L24" s="63"/>
      <c r="M24" s="63"/>
      <c r="N24" s="65">
        <f t="shared" si="1"/>
        <v>0</v>
      </c>
      <c r="O24" s="65">
        <f t="shared" si="10"/>
        <v>0</v>
      </c>
      <c r="P24" s="123">
        <f t="shared" si="2"/>
        <v>0</v>
      </c>
      <c r="Q24" s="65">
        <f t="shared" si="0"/>
        <v>0</v>
      </c>
      <c r="R24" s="65">
        <f t="shared" si="3"/>
        <v>0</v>
      </c>
      <c r="S24" s="124">
        <f t="shared" si="4"/>
        <v>0</v>
      </c>
      <c r="T24" s="64">
        <f t="shared" si="8"/>
        <v>0</v>
      </c>
      <c r="U24" s="65">
        <f t="shared" si="9"/>
        <v>0</v>
      </c>
      <c r="V24" s="64">
        <f t="shared" si="6"/>
        <v>0</v>
      </c>
      <c r="W24" s="127">
        <f t="shared" si="7"/>
        <v>0</v>
      </c>
    </row>
    <row r="25" spans="1:23" x14ac:dyDescent="0.3">
      <c r="A25" s="291">
        <f>Detailed!$C$126</f>
        <v>0</v>
      </c>
      <c r="B25" s="292"/>
      <c r="C25" s="62" t="str">
        <f>Detailed!E126</f>
        <v xml:space="preserve">Please Select </v>
      </c>
      <c r="D25" s="55" t="str">
        <f>Detailed!F126</f>
        <v>Please Select</v>
      </c>
      <c r="E25" s="54">
        <f>Detailed!I126</f>
        <v>0</v>
      </c>
      <c r="F25" s="56">
        <f>Detailed!H126</f>
        <v>0</v>
      </c>
      <c r="G25" s="101">
        <v>0</v>
      </c>
      <c r="H25" s="101">
        <v>0</v>
      </c>
      <c r="I25" s="101">
        <v>0</v>
      </c>
      <c r="J25" s="63"/>
      <c r="K25" s="64"/>
      <c r="L25" s="63"/>
      <c r="M25" s="63"/>
      <c r="N25" s="65">
        <f t="shared" si="1"/>
        <v>0</v>
      </c>
      <c r="O25" s="65">
        <f t="shared" si="10"/>
        <v>0</v>
      </c>
      <c r="P25" s="123">
        <f t="shared" si="2"/>
        <v>0</v>
      </c>
      <c r="Q25" s="65">
        <f t="shared" si="0"/>
        <v>0</v>
      </c>
      <c r="R25" s="65">
        <f t="shared" si="3"/>
        <v>0</v>
      </c>
      <c r="S25" s="124">
        <f t="shared" si="4"/>
        <v>0</v>
      </c>
      <c r="T25" s="64">
        <f t="shared" si="8"/>
        <v>0</v>
      </c>
      <c r="U25" s="65">
        <f t="shared" si="9"/>
        <v>0</v>
      </c>
      <c r="V25" s="64">
        <f t="shared" si="6"/>
        <v>0</v>
      </c>
      <c r="W25" s="127">
        <f t="shared" si="7"/>
        <v>0</v>
      </c>
    </row>
    <row r="26" spans="1:23" x14ac:dyDescent="0.3">
      <c r="A26" s="291">
        <f>Detailed!$C$127</f>
        <v>0</v>
      </c>
      <c r="B26" s="292"/>
      <c r="C26" s="62" t="str">
        <f>Detailed!E127</f>
        <v xml:space="preserve">Please Select </v>
      </c>
      <c r="D26" s="55" t="str">
        <f>Detailed!F127</f>
        <v>Please Select</v>
      </c>
      <c r="E26" s="54">
        <f>Detailed!I127</f>
        <v>0</v>
      </c>
      <c r="F26" s="56">
        <f>Detailed!H127</f>
        <v>0</v>
      </c>
      <c r="G26" s="101">
        <v>0</v>
      </c>
      <c r="H26" s="101">
        <v>0</v>
      </c>
      <c r="I26" s="101">
        <v>0</v>
      </c>
      <c r="J26" s="63"/>
      <c r="K26" s="64"/>
      <c r="L26" s="63"/>
      <c r="M26" s="63"/>
      <c r="N26" s="65">
        <f t="shared" si="1"/>
        <v>0</v>
      </c>
      <c r="O26" s="65">
        <f t="shared" si="10"/>
        <v>0</v>
      </c>
      <c r="P26" s="123">
        <f t="shared" si="2"/>
        <v>0</v>
      </c>
      <c r="Q26" s="65">
        <f t="shared" si="0"/>
        <v>0</v>
      </c>
      <c r="R26" s="65">
        <f t="shared" si="3"/>
        <v>0</v>
      </c>
      <c r="S26" s="124">
        <f t="shared" si="4"/>
        <v>0</v>
      </c>
      <c r="T26" s="64">
        <f t="shared" si="8"/>
        <v>0</v>
      </c>
      <c r="U26" s="65">
        <f t="shared" si="9"/>
        <v>0</v>
      </c>
      <c r="V26" s="64">
        <f t="shared" si="6"/>
        <v>0</v>
      </c>
      <c r="W26" s="127">
        <f t="shared" si="7"/>
        <v>0</v>
      </c>
    </row>
    <row r="27" spans="1:23" x14ac:dyDescent="0.3">
      <c r="A27" s="291">
        <f>Detailed!$C$128</f>
        <v>0</v>
      </c>
      <c r="B27" s="292"/>
      <c r="C27" s="62" t="str">
        <f>Detailed!E128</f>
        <v xml:space="preserve">Please Select </v>
      </c>
      <c r="D27" s="55" t="str">
        <f>Detailed!F128</f>
        <v>Please Select</v>
      </c>
      <c r="E27" s="54">
        <f>Detailed!I128</f>
        <v>0</v>
      </c>
      <c r="F27" s="56">
        <f>Detailed!H128</f>
        <v>0</v>
      </c>
      <c r="G27" s="101">
        <v>0</v>
      </c>
      <c r="H27" s="101">
        <v>0</v>
      </c>
      <c r="I27" s="101">
        <v>0</v>
      </c>
      <c r="J27" s="63"/>
      <c r="K27" s="64"/>
      <c r="L27" s="63"/>
      <c r="M27" s="63"/>
      <c r="N27" s="65">
        <f t="shared" si="1"/>
        <v>0</v>
      </c>
      <c r="O27" s="65">
        <f t="shared" si="10"/>
        <v>0</v>
      </c>
      <c r="P27" s="123">
        <f t="shared" si="2"/>
        <v>0</v>
      </c>
      <c r="Q27" s="65">
        <f t="shared" si="0"/>
        <v>0</v>
      </c>
      <c r="R27" s="65">
        <f t="shared" si="3"/>
        <v>0</v>
      </c>
      <c r="S27" s="124">
        <f t="shared" si="4"/>
        <v>0</v>
      </c>
      <c r="T27" s="64">
        <f t="shared" ref="T27:T39" si="11">S27+(S27*5%)</f>
        <v>0</v>
      </c>
      <c r="U27" s="65">
        <f t="shared" si="5"/>
        <v>0</v>
      </c>
      <c r="V27" s="64">
        <f t="shared" si="6"/>
        <v>0</v>
      </c>
      <c r="W27" s="127">
        <f t="shared" si="7"/>
        <v>0</v>
      </c>
    </row>
    <row r="28" spans="1:23" x14ac:dyDescent="0.3">
      <c r="A28" s="291">
        <f>Detailed!$C$129</f>
        <v>0</v>
      </c>
      <c r="B28" s="292"/>
      <c r="C28" s="62" t="str">
        <f>Detailed!E129</f>
        <v xml:space="preserve">Please Select </v>
      </c>
      <c r="D28" s="55" t="str">
        <f>Detailed!F129</f>
        <v>Please Select</v>
      </c>
      <c r="E28" s="54">
        <f>Detailed!I129</f>
        <v>0</v>
      </c>
      <c r="F28" s="56">
        <f>Detailed!H129</f>
        <v>0</v>
      </c>
      <c r="G28" s="101">
        <v>0</v>
      </c>
      <c r="H28" s="101">
        <v>0</v>
      </c>
      <c r="I28" s="101">
        <v>0</v>
      </c>
      <c r="J28" s="63"/>
      <c r="K28" s="64"/>
      <c r="L28" s="63"/>
      <c r="M28" s="63"/>
      <c r="N28" s="65">
        <f t="shared" si="1"/>
        <v>0</v>
      </c>
      <c r="O28" s="65">
        <f t="shared" si="10"/>
        <v>0</v>
      </c>
      <c r="P28" s="123">
        <f t="shared" si="2"/>
        <v>0</v>
      </c>
      <c r="Q28" s="65">
        <f t="shared" si="0"/>
        <v>0</v>
      </c>
      <c r="R28" s="65">
        <f t="shared" si="3"/>
        <v>0</v>
      </c>
      <c r="S28" s="124">
        <f t="shared" si="4"/>
        <v>0</v>
      </c>
      <c r="T28" s="64">
        <f t="shared" si="11"/>
        <v>0</v>
      </c>
      <c r="U28" s="65">
        <f t="shared" si="5"/>
        <v>0</v>
      </c>
      <c r="V28" s="64">
        <f t="shared" si="6"/>
        <v>0</v>
      </c>
      <c r="W28" s="127">
        <f t="shared" si="7"/>
        <v>0</v>
      </c>
    </row>
    <row r="29" spans="1:23" x14ac:dyDescent="0.3">
      <c r="A29" s="291">
        <f>Detailed!$C$130</f>
        <v>0</v>
      </c>
      <c r="B29" s="292"/>
      <c r="C29" s="62" t="str">
        <f>Detailed!E130</f>
        <v xml:space="preserve">Please Select </v>
      </c>
      <c r="D29" s="55" t="str">
        <f>Detailed!F130</f>
        <v>Please Select</v>
      </c>
      <c r="E29" s="54">
        <f>Detailed!I130</f>
        <v>0</v>
      </c>
      <c r="F29" s="56">
        <f>Detailed!H130</f>
        <v>0</v>
      </c>
      <c r="G29" s="101">
        <v>0</v>
      </c>
      <c r="H29" s="101">
        <v>0</v>
      </c>
      <c r="I29" s="101">
        <v>0</v>
      </c>
      <c r="J29" s="63"/>
      <c r="K29" s="64"/>
      <c r="L29" s="63"/>
      <c r="M29" s="63"/>
      <c r="N29" s="65">
        <f t="shared" si="1"/>
        <v>0</v>
      </c>
      <c r="O29" s="65">
        <f t="shared" si="10"/>
        <v>0</v>
      </c>
      <c r="P29" s="123">
        <f t="shared" si="2"/>
        <v>0</v>
      </c>
      <c r="Q29" s="65">
        <f t="shared" si="0"/>
        <v>0</v>
      </c>
      <c r="R29" s="65">
        <f t="shared" si="3"/>
        <v>0</v>
      </c>
      <c r="S29" s="124">
        <f t="shared" si="4"/>
        <v>0</v>
      </c>
      <c r="T29" s="64">
        <f t="shared" si="11"/>
        <v>0</v>
      </c>
      <c r="U29" s="65">
        <f t="shared" si="5"/>
        <v>0</v>
      </c>
      <c r="V29" s="64">
        <f t="shared" si="6"/>
        <v>0</v>
      </c>
      <c r="W29" s="127">
        <f t="shared" si="7"/>
        <v>0</v>
      </c>
    </row>
    <row r="30" spans="1:23" x14ac:dyDescent="0.3">
      <c r="A30" s="291">
        <f>Detailed!$C$131</f>
        <v>0</v>
      </c>
      <c r="B30" s="292"/>
      <c r="C30" s="62" t="str">
        <f>Detailed!E131</f>
        <v xml:space="preserve">Please Select </v>
      </c>
      <c r="D30" s="55" t="str">
        <f>Detailed!F131</f>
        <v>Please Select</v>
      </c>
      <c r="E30" s="54">
        <f>Detailed!I131</f>
        <v>0</v>
      </c>
      <c r="F30" s="56">
        <f>Detailed!H131</f>
        <v>0</v>
      </c>
      <c r="G30" s="101">
        <v>0</v>
      </c>
      <c r="H30" s="101">
        <v>0</v>
      </c>
      <c r="I30" s="101">
        <v>0</v>
      </c>
      <c r="J30" s="63"/>
      <c r="K30" s="64"/>
      <c r="L30" s="63"/>
      <c r="M30" s="63"/>
      <c r="N30" s="65">
        <f t="shared" si="1"/>
        <v>0</v>
      </c>
      <c r="O30" s="65">
        <f t="shared" si="10"/>
        <v>0</v>
      </c>
      <c r="P30" s="123">
        <f t="shared" si="2"/>
        <v>0</v>
      </c>
      <c r="Q30" s="65">
        <f t="shared" si="0"/>
        <v>0</v>
      </c>
      <c r="R30" s="65">
        <f t="shared" si="3"/>
        <v>0</v>
      </c>
      <c r="S30" s="124">
        <f t="shared" si="4"/>
        <v>0</v>
      </c>
      <c r="T30" s="64">
        <f t="shared" si="11"/>
        <v>0</v>
      </c>
      <c r="U30" s="65">
        <f t="shared" si="5"/>
        <v>0</v>
      </c>
      <c r="V30" s="64">
        <f t="shared" si="6"/>
        <v>0</v>
      </c>
      <c r="W30" s="127">
        <f t="shared" si="7"/>
        <v>0</v>
      </c>
    </row>
    <row r="31" spans="1:23" x14ac:dyDescent="0.3">
      <c r="A31" s="291">
        <f>Detailed!$C$132</f>
        <v>0</v>
      </c>
      <c r="B31" s="292"/>
      <c r="C31" s="62" t="str">
        <f>Detailed!E132</f>
        <v xml:space="preserve">Please Select </v>
      </c>
      <c r="D31" s="55" t="str">
        <f>Detailed!F132</f>
        <v>Please Select</v>
      </c>
      <c r="E31" s="54">
        <f>Detailed!I132</f>
        <v>0</v>
      </c>
      <c r="F31" s="56">
        <f>Detailed!H132</f>
        <v>0</v>
      </c>
      <c r="G31" s="101">
        <v>0</v>
      </c>
      <c r="H31" s="101">
        <v>0</v>
      </c>
      <c r="I31" s="101">
        <v>0</v>
      </c>
      <c r="J31" s="63"/>
      <c r="K31" s="64"/>
      <c r="L31" s="63"/>
      <c r="M31" s="63"/>
      <c r="N31" s="65">
        <f t="shared" si="1"/>
        <v>0</v>
      </c>
      <c r="O31" s="65">
        <f t="shared" si="10"/>
        <v>0</v>
      </c>
      <c r="P31" s="123">
        <f t="shared" si="2"/>
        <v>0</v>
      </c>
      <c r="Q31" s="65">
        <f t="shared" si="0"/>
        <v>0</v>
      </c>
      <c r="R31" s="65">
        <f t="shared" si="3"/>
        <v>0</v>
      </c>
      <c r="S31" s="124">
        <f t="shared" si="4"/>
        <v>0</v>
      </c>
      <c r="T31" s="64">
        <f t="shared" si="11"/>
        <v>0</v>
      </c>
      <c r="U31" s="65">
        <f t="shared" si="5"/>
        <v>0</v>
      </c>
      <c r="V31" s="64">
        <f t="shared" si="6"/>
        <v>0</v>
      </c>
      <c r="W31" s="127">
        <f t="shared" si="7"/>
        <v>0</v>
      </c>
    </row>
    <row r="32" spans="1:23" x14ac:dyDescent="0.3">
      <c r="A32" s="291">
        <f>Detailed!$C$133</f>
        <v>0</v>
      </c>
      <c r="B32" s="292"/>
      <c r="C32" s="62" t="str">
        <f>Detailed!E133</f>
        <v xml:space="preserve">Please Select </v>
      </c>
      <c r="D32" s="55" t="str">
        <f>Detailed!F133</f>
        <v>Please Select</v>
      </c>
      <c r="E32" s="54">
        <f>Detailed!I133</f>
        <v>0</v>
      </c>
      <c r="F32" s="56">
        <f>Detailed!H133</f>
        <v>0</v>
      </c>
      <c r="G32" s="101">
        <v>0</v>
      </c>
      <c r="H32" s="101">
        <v>0</v>
      </c>
      <c r="I32" s="101">
        <v>0</v>
      </c>
      <c r="J32" s="63"/>
      <c r="K32" s="64"/>
      <c r="L32" s="63"/>
      <c r="M32" s="63"/>
      <c r="N32" s="65">
        <f t="shared" si="1"/>
        <v>0</v>
      </c>
      <c r="O32" s="65">
        <f t="shared" si="10"/>
        <v>0</v>
      </c>
      <c r="P32" s="123">
        <f t="shared" si="2"/>
        <v>0</v>
      </c>
      <c r="Q32" s="65">
        <f t="shared" si="0"/>
        <v>0</v>
      </c>
      <c r="R32" s="65">
        <f t="shared" si="3"/>
        <v>0</v>
      </c>
      <c r="S32" s="124">
        <f t="shared" si="4"/>
        <v>0</v>
      </c>
      <c r="T32" s="64">
        <f t="shared" si="11"/>
        <v>0</v>
      </c>
      <c r="U32" s="65">
        <f t="shared" si="5"/>
        <v>0</v>
      </c>
      <c r="V32" s="64">
        <f t="shared" si="6"/>
        <v>0</v>
      </c>
      <c r="W32" s="127">
        <f t="shared" si="7"/>
        <v>0</v>
      </c>
    </row>
    <row r="33" spans="1:23" x14ac:dyDescent="0.3">
      <c r="A33" s="291">
        <f>Detailed!$C$134</f>
        <v>0</v>
      </c>
      <c r="B33" s="292"/>
      <c r="C33" s="62" t="str">
        <f>Detailed!E134</f>
        <v xml:space="preserve">Please Select </v>
      </c>
      <c r="D33" s="55" t="str">
        <f>Detailed!F134</f>
        <v>Please Select</v>
      </c>
      <c r="E33" s="54">
        <f>Detailed!I134</f>
        <v>0</v>
      </c>
      <c r="F33" s="56">
        <f>Detailed!H134</f>
        <v>0</v>
      </c>
      <c r="G33" s="101">
        <v>0</v>
      </c>
      <c r="H33" s="101">
        <v>0</v>
      </c>
      <c r="I33" s="101">
        <v>0</v>
      </c>
      <c r="J33" s="63"/>
      <c r="K33" s="64"/>
      <c r="L33" s="63"/>
      <c r="M33" s="63"/>
      <c r="N33" s="65">
        <f t="shared" si="1"/>
        <v>0</v>
      </c>
      <c r="O33" s="65">
        <f t="shared" si="10"/>
        <v>0</v>
      </c>
      <c r="P33" s="123">
        <f t="shared" si="2"/>
        <v>0</v>
      </c>
      <c r="Q33" s="65">
        <f t="shared" si="0"/>
        <v>0</v>
      </c>
      <c r="R33" s="65">
        <f t="shared" si="3"/>
        <v>0</v>
      </c>
      <c r="S33" s="124">
        <f t="shared" si="4"/>
        <v>0</v>
      </c>
      <c r="T33" s="64">
        <f t="shared" si="11"/>
        <v>0</v>
      </c>
      <c r="U33" s="65">
        <f t="shared" si="5"/>
        <v>0</v>
      </c>
      <c r="V33" s="64">
        <f t="shared" si="6"/>
        <v>0</v>
      </c>
      <c r="W33" s="127">
        <f t="shared" si="7"/>
        <v>0</v>
      </c>
    </row>
    <row r="34" spans="1:23" x14ac:dyDescent="0.3">
      <c r="A34" s="291">
        <f>Detailed!$C$135</f>
        <v>0</v>
      </c>
      <c r="B34" s="292"/>
      <c r="C34" s="62" t="str">
        <f>Detailed!E135</f>
        <v xml:space="preserve">Please Select </v>
      </c>
      <c r="D34" s="55" t="str">
        <f>Detailed!F135</f>
        <v>Please Select</v>
      </c>
      <c r="E34" s="54">
        <f>Detailed!I135</f>
        <v>0</v>
      </c>
      <c r="F34" s="56">
        <f>Detailed!H135</f>
        <v>0</v>
      </c>
      <c r="G34" s="101">
        <v>0</v>
      </c>
      <c r="H34" s="101">
        <v>0</v>
      </c>
      <c r="I34" s="101">
        <v>0</v>
      </c>
      <c r="J34" s="63"/>
      <c r="K34" s="64"/>
      <c r="L34" s="63"/>
      <c r="M34" s="63"/>
      <c r="N34" s="65">
        <f t="shared" si="1"/>
        <v>0</v>
      </c>
      <c r="O34" s="65">
        <f t="shared" si="10"/>
        <v>0</v>
      </c>
      <c r="P34" s="123">
        <f t="shared" si="2"/>
        <v>0</v>
      </c>
      <c r="Q34" s="65">
        <f t="shared" si="0"/>
        <v>0</v>
      </c>
      <c r="R34" s="65">
        <f t="shared" si="3"/>
        <v>0</v>
      </c>
      <c r="S34" s="124">
        <f t="shared" si="4"/>
        <v>0</v>
      </c>
      <c r="T34" s="64">
        <f t="shared" si="11"/>
        <v>0</v>
      </c>
      <c r="U34" s="65">
        <f t="shared" si="5"/>
        <v>0</v>
      </c>
      <c r="V34" s="64">
        <f t="shared" si="6"/>
        <v>0</v>
      </c>
      <c r="W34" s="127">
        <f t="shared" si="7"/>
        <v>0</v>
      </c>
    </row>
    <row r="35" spans="1:23" x14ac:dyDescent="0.3">
      <c r="A35" s="291">
        <f>Detailed!$C$136</f>
        <v>0</v>
      </c>
      <c r="B35" s="292"/>
      <c r="C35" s="62" t="str">
        <f>Detailed!E136</f>
        <v xml:space="preserve">Please Select </v>
      </c>
      <c r="D35" s="55" t="str">
        <f>Detailed!F136</f>
        <v>Please Select</v>
      </c>
      <c r="E35" s="54">
        <f>Detailed!I136</f>
        <v>0</v>
      </c>
      <c r="F35" s="56">
        <f>Detailed!H136</f>
        <v>0</v>
      </c>
      <c r="G35" s="101">
        <v>0</v>
      </c>
      <c r="H35" s="101">
        <v>0</v>
      </c>
      <c r="I35" s="101">
        <v>0</v>
      </c>
      <c r="J35" s="63"/>
      <c r="K35" s="64"/>
      <c r="L35" s="63"/>
      <c r="M35" s="63"/>
      <c r="N35" s="65">
        <f t="shared" si="1"/>
        <v>0</v>
      </c>
      <c r="O35" s="65">
        <f t="shared" si="10"/>
        <v>0</v>
      </c>
      <c r="P35" s="123">
        <f t="shared" si="2"/>
        <v>0</v>
      </c>
      <c r="Q35" s="65">
        <f t="shared" si="0"/>
        <v>0</v>
      </c>
      <c r="R35" s="65">
        <f t="shared" si="3"/>
        <v>0</v>
      </c>
      <c r="S35" s="124">
        <f t="shared" si="4"/>
        <v>0</v>
      </c>
      <c r="T35" s="64">
        <f t="shared" si="11"/>
        <v>0</v>
      </c>
      <c r="U35" s="65">
        <f t="shared" si="5"/>
        <v>0</v>
      </c>
      <c r="V35" s="64">
        <f t="shared" si="6"/>
        <v>0</v>
      </c>
      <c r="W35" s="127">
        <f t="shared" si="7"/>
        <v>0</v>
      </c>
    </row>
    <row r="36" spans="1:23" x14ac:dyDescent="0.3">
      <c r="A36" s="291">
        <f>Detailed!$C$137</f>
        <v>0</v>
      </c>
      <c r="B36" s="292"/>
      <c r="C36" s="62" t="str">
        <f>Detailed!E137</f>
        <v xml:space="preserve">Please Select </v>
      </c>
      <c r="D36" s="55" t="str">
        <f>Detailed!F137</f>
        <v>Please Select</v>
      </c>
      <c r="E36" s="54">
        <f>Detailed!I137</f>
        <v>0</v>
      </c>
      <c r="F36" s="56">
        <f>Detailed!H137</f>
        <v>0</v>
      </c>
      <c r="G36" s="101">
        <v>0</v>
      </c>
      <c r="H36" s="101">
        <v>0</v>
      </c>
      <c r="I36" s="101">
        <v>0</v>
      </c>
      <c r="J36" s="63"/>
      <c r="K36" s="64"/>
      <c r="L36" s="63"/>
      <c r="M36" s="63"/>
      <c r="N36" s="65">
        <f t="shared" si="1"/>
        <v>0</v>
      </c>
      <c r="O36" s="65">
        <f t="shared" si="10"/>
        <v>0</v>
      </c>
      <c r="P36" s="123">
        <f t="shared" si="2"/>
        <v>0</v>
      </c>
      <c r="Q36" s="65">
        <f t="shared" si="0"/>
        <v>0</v>
      </c>
      <c r="R36" s="65">
        <f t="shared" si="3"/>
        <v>0</v>
      </c>
      <c r="S36" s="124">
        <f t="shared" si="4"/>
        <v>0</v>
      </c>
      <c r="T36" s="64">
        <f t="shared" si="11"/>
        <v>0</v>
      </c>
      <c r="U36" s="65">
        <f t="shared" si="5"/>
        <v>0</v>
      </c>
      <c r="V36" s="64">
        <f t="shared" si="6"/>
        <v>0</v>
      </c>
      <c r="W36" s="127">
        <f t="shared" si="7"/>
        <v>0</v>
      </c>
    </row>
    <row r="37" spans="1:23" x14ac:dyDescent="0.3">
      <c r="A37" s="291">
        <f>Detailed!$C$138</f>
        <v>0</v>
      </c>
      <c r="B37" s="292"/>
      <c r="C37" s="62" t="str">
        <f>Detailed!E138</f>
        <v xml:space="preserve">Please Select </v>
      </c>
      <c r="D37" s="55" t="str">
        <f>Detailed!F138</f>
        <v>Please Select</v>
      </c>
      <c r="E37" s="54">
        <f>Detailed!I138</f>
        <v>0</v>
      </c>
      <c r="F37" s="56">
        <f>Detailed!H138</f>
        <v>0</v>
      </c>
      <c r="G37" s="101">
        <v>0</v>
      </c>
      <c r="H37" s="101">
        <v>0</v>
      </c>
      <c r="I37" s="101">
        <v>0</v>
      </c>
      <c r="J37" s="63"/>
      <c r="K37" s="64"/>
      <c r="L37" s="63"/>
      <c r="M37" s="63"/>
      <c r="N37" s="65">
        <f t="shared" si="1"/>
        <v>0</v>
      </c>
      <c r="O37" s="65">
        <f t="shared" si="10"/>
        <v>0</v>
      </c>
      <c r="P37" s="123">
        <f t="shared" si="2"/>
        <v>0</v>
      </c>
      <c r="Q37" s="65">
        <f t="shared" si="0"/>
        <v>0</v>
      </c>
      <c r="R37" s="65">
        <f t="shared" si="3"/>
        <v>0</v>
      </c>
      <c r="S37" s="124">
        <f t="shared" si="4"/>
        <v>0</v>
      </c>
      <c r="T37" s="64">
        <f t="shared" si="11"/>
        <v>0</v>
      </c>
      <c r="U37" s="65">
        <f t="shared" si="5"/>
        <v>0</v>
      </c>
      <c r="V37" s="64">
        <f t="shared" si="6"/>
        <v>0</v>
      </c>
      <c r="W37" s="127">
        <f t="shared" si="7"/>
        <v>0</v>
      </c>
    </row>
    <row r="38" spans="1:23" x14ac:dyDescent="0.3">
      <c r="A38" s="88"/>
      <c r="B38" s="89">
        <f>Detailed!D136</f>
        <v>0</v>
      </c>
      <c r="C38" s="66"/>
      <c r="D38" s="67"/>
      <c r="E38" s="68"/>
      <c r="F38" s="69"/>
      <c r="G38" s="101">
        <v>0</v>
      </c>
      <c r="H38" s="101">
        <v>0</v>
      </c>
      <c r="I38" s="101">
        <v>0</v>
      </c>
      <c r="J38" s="63"/>
      <c r="K38" s="64"/>
      <c r="L38" s="63"/>
      <c r="M38" s="63"/>
      <c r="N38" s="65">
        <f t="shared" si="1"/>
        <v>0</v>
      </c>
      <c r="O38" s="65">
        <f t="shared" si="10"/>
        <v>0</v>
      </c>
      <c r="P38" s="123">
        <f t="shared" si="2"/>
        <v>0</v>
      </c>
      <c r="Q38" s="65">
        <f t="shared" si="0"/>
        <v>0</v>
      </c>
      <c r="R38" s="65">
        <f t="shared" si="3"/>
        <v>0</v>
      </c>
      <c r="S38" s="124">
        <f t="shared" si="4"/>
        <v>0</v>
      </c>
      <c r="T38" s="64">
        <f t="shared" si="11"/>
        <v>0</v>
      </c>
      <c r="U38" s="65">
        <f t="shared" si="5"/>
        <v>0</v>
      </c>
      <c r="V38" s="64">
        <f t="shared" si="6"/>
        <v>0</v>
      </c>
      <c r="W38" s="127">
        <f t="shared" si="7"/>
        <v>0</v>
      </c>
    </row>
    <row r="39" spans="1:23" x14ac:dyDescent="0.3">
      <c r="A39" s="300">
        <v>0</v>
      </c>
      <c r="B39" s="301"/>
      <c r="C39" s="66"/>
      <c r="D39" s="67"/>
      <c r="E39" s="68"/>
      <c r="F39" s="69"/>
      <c r="G39" s="101">
        <v>0</v>
      </c>
      <c r="H39" s="101">
        <v>0</v>
      </c>
      <c r="I39" s="101">
        <v>0</v>
      </c>
      <c r="J39" s="63"/>
      <c r="K39" s="64"/>
      <c r="L39" s="63"/>
      <c r="M39" s="63"/>
      <c r="N39" s="65">
        <f t="shared" si="1"/>
        <v>0</v>
      </c>
      <c r="O39" s="65">
        <f t="shared" si="10"/>
        <v>0</v>
      </c>
      <c r="P39" s="123">
        <f t="shared" si="2"/>
        <v>0</v>
      </c>
      <c r="Q39" s="65">
        <f t="shared" si="0"/>
        <v>0</v>
      </c>
      <c r="R39" s="65">
        <f t="shared" si="3"/>
        <v>0</v>
      </c>
      <c r="S39" s="124">
        <f t="shared" si="4"/>
        <v>0</v>
      </c>
      <c r="T39" s="64">
        <f t="shared" si="11"/>
        <v>0</v>
      </c>
      <c r="U39" s="65">
        <f t="shared" si="5"/>
        <v>0</v>
      </c>
      <c r="V39" s="64">
        <f t="shared" si="6"/>
        <v>0</v>
      </c>
      <c r="W39" s="127">
        <f t="shared" si="7"/>
        <v>0</v>
      </c>
    </row>
    <row r="40" spans="1:23" x14ac:dyDescent="0.3">
      <c r="A40" s="302"/>
      <c r="B40" s="303"/>
      <c r="C40" s="62"/>
      <c r="D40" s="55"/>
      <c r="E40" s="70">
        <f>Detailed!I138</f>
        <v>0</v>
      </c>
      <c r="F40" s="56">
        <f>SUM(F12:F39)</f>
        <v>0</v>
      </c>
      <c r="G40" s="71"/>
      <c r="H40" s="56"/>
      <c r="I40" s="56"/>
      <c r="J40" s="29"/>
      <c r="K40" s="71"/>
      <c r="L40" s="70" t="s">
        <v>23</v>
      </c>
      <c r="M40" s="70"/>
      <c r="N40" s="70"/>
      <c r="O40" s="65"/>
      <c r="P40" s="124">
        <f>SUM(P12:P39)</f>
        <v>0</v>
      </c>
      <c r="Q40" s="64"/>
      <c r="R40" s="123" t="e">
        <f t="shared" si="3"/>
        <v>#VALUE!</v>
      </c>
      <c r="S40" s="124">
        <f>SUM(S12:S39)</f>
        <v>0</v>
      </c>
      <c r="T40" s="64">
        <f>SUM(T12:T39)</f>
        <v>0</v>
      </c>
      <c r="U40" s="64"/>
      <c r="V40" s="64">
        <f>SUM(V12:V39)</f>
        <v>0</v>
      </c>
      <c r="W40" s="124">
        <f>SUM(W12:W39)</f>
        <v>0</v>
      </c>
    </row>
    <row r="41" spans="1:23" x14ac:dyDescent="0.3">
      <c r="A41" s="72"/>
      <c r="B41" s="72"/>
      <c r="C41" s="72"/>
      <c r="D41" s="58"/>
      <c r="E41" s="73"/>
      <c r="F41" s="58"/>
      <c r="G41" s="58"/>
      <c r="H41" s="58"/>
      <c r="I41" s="74"/>
      <c r="J41" s="74"/>
      <c r="K41" s="74"/>
      <c r="L41" s="73"/>
      <c r="M41" s="73"/>
      <c r="N41" s="73"/>
      <c r="O41" s="74"/>
      <c r="P41" s="74"/>
      <c r="Q41" s="74"/>
      <c r="R41" s="74"/>
      <c r="S41" s="75"/>
      <c r="T41" s="75"/>
      <c r="U41" s="75"/>
      <c r="V41" s="75"/>
      <c r="W41" s="75"/>
    </row>
    <row r="42" spans="1:23" x14ac:dyDescent="0.3">
      <c r="A42" s="1"/>
      <c r="D42" s="1"/>
      <c r="E42" s="1"/>
      <c r="J42" s="1" t="s">
        <v>73</v>
      </c>
      <c r="K42" s="1"/>
      <c r="L42" s="1"/>
      <c r="M42" s="1"/>
      <c r="N42" s="1"/>
      <c r="O42" s="30">
        <f>SUM(O40:O41) +(O40*5%)</f>
        <v>0</v>
      </c>
      <c r="P42" s="30">
        <f>SUM(P40:P41) +(P40*5%)</f>
        <v>0</v>
      </c>
      <c r="Q42" s="30"/>
      <c r="R42" s="30"/>
      <c r="S42" s="30">
        <f>SUM(S40:S41) +(S40*5%)</f>
        <v>0</v>
      </c>
      <c r="T42" s="30">
        <f>SUM(T40:T41)</f>
        <v>0</v>
      </c>
      <c r="U42" s="30"/>
      <c r="V42" s="30">
        <f>SUM(V40:V41) +(V40*5%)</f>
        <v>0</v>
      </c>
      <c r="W42" s="30">
        <f>SUM(W40:W41) +(W40*5%)</f>
        <v>0</v>
      </c>
    </row>
    <row r="43" spans="1:23" x14ac:dyDescent="0.3">
      <c r="A43" s="1"/>
      <c r="B43" s="1"/>
      <c r="C43" s="1"/>
      <c r="D43" s="76"/>
      <c r="J43" s="1"/>
      <c r="K43" s="1"/>
      <c r="L43" s="1"/>
      <c r="M43" s="1"/>
      <c r="N43" s="1"/>
      <c r="O43" s="40">
        <v>0</v>
      </c>
      <c r="P43" s="40"/>
      <c r="Q43" s="40"/>
      <c r="R43" s="40"/>
      <c r="S43" s="40"/>
      <c r="T43" s="40">
        <v>0.1</v>
      </c>
      <c r="U43" s="40"/>
      <c r="V43" s="40">
        <v>0</v>
      </c>
      <c r="W43" s="40"/>
    </row>
    <row r="44" spans="1:23" x14ac:dyDescent="0.3">
      <c r="A44" s="47" t="s">
        <v>76</v>
      </c>
      <c r="B44" s="47"/>
      <c r="C44" s="47"/>
      <c r="O44" s="28">
        <f>O42-(O42*O43)</f>
        <v>0</v>
      </c>
      <c r="P44" s="28">
        <f>P42-(P42*P43)</f>
        <v>0</v>
      </c>
      <c r="Q44" s="28"/>
      <c r="R44" s="28"/>
      <c r="S44" s="28">
        <f>S42-(S42*S43)</f>
        <v>0</v>
      </c>
      <c r="T44" s="28">
        <f>T42-(T42*T43)</f>
        <v>0</v>
      </c>
      <c r="U44" s="28"/>
      <c r="V44" s="28">
        <f>V42-(V42*V43)</f>
        <v>0</v>
      </c>
      <c r="W44" s="28">
        <f>W42-(W42*W43)</f>
        <v>0</v>
      </c>
    </row>
    <row r="45" spans="1:23" x14ac:dyDescent="0.3">
      <c r="B45" s="1"/>
      <c r="C45" s="1"/>
    </row>
    <row r="46" spans="1:23" x14ac:dyDescent="0.3">
      <c r="A46" s="1"/>
      <c r="I46" s="1"/>
      <c r="J46" s="5"/>
      <c r="K46" s="5"/>
    </row>
    <row r="47" spans="1:23" x14ac:dyDescent="0.3">
      <c r="A47" s="1"/>
      <c r="B47" s="34"/>
    </row>
    <row r="48" spans="1:23" ht="25.8" x14ac:dyDescent="0.5">
      <c r="A48" s="43" t="s">
        <v>2</v>
      </c>
      <c r="E48" s="6" t="str">
        <f>IF(D51&lt;315,"315",D51)</f>
        <v>315</v>
      </c>
    </row>
    <row r="50" spans="1:27" x14ac:dyDescent="0.3">
      <c r="A50" s="1" t="s">
        <v>3</v>
      </c>
      <c r="D50" s="4"/>
      <c r="E50" s="4"/>
      <c r="F50" s="4"/>
      <c r="G50" s="4"/>
    </row>
    <row r="51" spans="1:27" x14ac:dyDescent="0.3">
      <c r="A51" s="56">
        <f>$F$40</f>
        <v>0</v>
      </c>
      <c r="B51" s="8"/>
      <c r="C51" s="78">
        <v>0.94</v>
      </c>
      <c r="D51" s="76">
        <f>A51*C51/100</f>
        <v>0</v>
      </c>
      <c r="F51" s="7" t="s">
        <v>8</v>
      </c>
      <c r="I51" s="76">
        <f>($E$48)+(E48/100*5)</f>
        <v>330.75</v>
      </c>
    </row>
    <row r="52" spans="1:27" x14ac:dyDescent="0.3">
      <c r="B52" s="77"/>
      <c r="D52" s="76"/>
      <c r="I52" s="76"/>
    </row>
    <row r="53" spans="1:27" x14ac:dyDescent="0.3">
      <c r="B53" s="77"/>
      <c r="D53" s="76"/>
      <c r="I53" s="76"/>
    </row>
    <row r="54" spans="1:27" ht="25.8" x14ac:dyDescent="0.5">
      <c r="A54" s="43" t="s">
        <v>4</v>
      </c>
      <c r="B54" s="77"/>
      <c r="D54" s="76"/>
      <c r="I54" s="76"/>
    </row>
    <row r="55" spans="1:27" x14ac:dyDescent="0.3">
      <c r="A55" s="298" t="s">
        <v>7</v>
      </c>
      <c r="B55" s="299"/>
      <c r="C55" s="299"/>
      <c r="D55" s="76">
        <v>498.75</v>
      </c>
      <c r="E55" s="76"/>
      <c r="F55" s="78">
        <v>0</v>
      </c>
      <c r="G55" s="78"/>
      <c r="I55" s="76">
        <f>F55*D55</f>
        <v>0</v>
      </c>
      <c r="J55" s="1" t="s">
        <v>75</v>
      </c>
    </row>
    <row r="56" spans="1:27" x14ac:dyDescent="0.3">
      <c r="C56" s="4"/>
      <c r="F56" s="79" t="s">
        <v>6</v>
      </c>
      <c r="G56" s="79"/>
      <c r="H56" s="4"/>
    </row>
    <row r="57" spans="1:27" x14ac:dyDescent="0.3">
      <c r="C57" s="7" t="s">
        <v>5</v>
      </c>
      <c r="D57" s="76">
        <v>131.25</v>
      </c>
      <c r="E57" s="76"/>
      <c r="F57" s="78">
        <v>0</v>
      </c>
      <c r="G57" s="78"/>
      <c r="I57" s="76">
        <f>F57*D57</f>
        <v>0</v>
      </c>
    </row>
    <row r="58" spans="1:27" x14ac:dyDescent="0.3">
      <c r="H58" s="19" t="s">
        <v>23</v>
      </c>
      <c r="I58" s="33">
        <f>SUM(I51:I57)</f>
        <v>330.75</v>
      </c>
    </row>
    <row r="59" spans="1:27" x14ac:dyDescent="0.3">
      <c r="H59" s="80"/>
    </row>
    <row r="60" spans="1:27" ht="15" thickBot="1" x14ac:dyDescent="0.35">
      <c r="D60" s="1"/>
      <c r="I60" s="34"/>
      <c r="J60" s="8"/>
      <c r="L60" s="34"/>
      <c r="M60" s="34"/>
      <c r="N60" s="34"/>
    </row>
    <row r="61" spans="1:27" ht="15.6" thickTop="1" thickBot="1" x14ac:dyDescent="0.35">
      <c r="D61" s="1"/>
      <c r="I61" s="81"/>
      <c r="J61" s="8"/>
      <c r="K61" s="196"/>
      <c r="L61" s="81"/>
      <c r="M61" s="81"/>
      <c r="N61" s="81"/>
      <c r="AA61" s="106"/>
    </row>
    <row r="62" spans="1:27" ht="25.2" thickTop="1" x14ac:dyDescent="0.3">
      <c r="A62" s="1"/>
      <c r="D62" s="1"/>
      <c r="F62" s="194"/>
      <c r="G62" s="304"/>
      <c r="H62" s="305"/>
      <c r="I62" s="306"/>
      <c r="J62" s="307"/>
      <c r="K62" s="308" t="s">
        <v>170</v>
      </c>
      <c r="L62" s="309" t="s">
        <v>9</v>
      </c>
      <c r="N62" s="35"/>
      <c r="X62" s="155"/>
      <c r="Y62" s="156"/>
      <c r="Z62" s="156"/>
    </row>
    <row r="63" spans="1:27" x14ac:dyDescent="0.3">
      <c r="F63" s="157"/>
      <c r="G63" s="310" t="s">
        <v>82</v>
      </c>
      <c r="H63" s="311"/>
      <c r="I63" s="312"/>
      <c r="J63" s="313">
        <f>$I$58</f>
        <v>330.75</v>
      </c>
      <c r="K63" s="314">
        <v>30</v>
      </c>
      <c r="L63" s="315">
        <f>SUM(J63:K63)</f>
        <v>360.75</v>
      </c>
      <c r="N63" s="8"/>
      <c r="X63" s="111"/>
      <c r="Y63" s="84"/>
      <c r="Z63" s="84"/>
      <c r="AA63" s="157"/>
    </row>
    <row r="64" spans="1:27" x14ac:dyDescent="0.3">
      <c r="F64" s="195"/>
      <c r="G64" s="310"/>
      <c r="H64" s="311"/>
      <c r="I64" s="312"/>
      <c r="J64" s="313"/>
      <c r="K64" s="314"/>
      <c r="L64" s="315"/>
      <c r="N64" s="8"/>
      <c r="X64" s="107"/>
      <c r="Y64" s="37"/>
      <c r="Z64" s="37"/>
      <c r="AA64" s="157"/>
    </row>
    <row r="65" spans="1:27" x14ac:dyDescent="0.3">
      <c r="F65" s="157"/>
      <c r="G65" s="310" t="s">
        <v>83</v>
      </c>
      <c r="H65" s="311"/>
      <c r="I65" s="311"/>
      <c r="J65" s="311"/>
      <c r="K65" s="316"/>
      <c r="L65" s="317"/>
      <c r="X65" s="107"/>
      <c r="Y65" s="37"/>
      <c r="Z65" s="37"/>
      <c r="AA65" s="157"/>
    </row>
    <row r="66" spans="1:27" x14ac:dyDescent="0.3">
      <c r="A66" s="46" t="s">
        <v>24</v>
      </c>
      <c r="B66" s="14"/>
      <c r="C66" s="15">
        <f>'Wrightway - Petrona'!$F$18</f>
        <v>290.94</v>
      </c>
      <c r="D66" s="7" t="s">
        <v>60</v>
      </c>
      <c r="F66" s="157"/>
      <c r="G66" s="318" t="s">
        <v>9</v>
      </c>
      <c r="H66" s="319" t="s">
        <v>168</v>
      </c>
      <c r="I66" s="319" t="s">
        <v>69</v>
      </c>
      <c r="J66" s="320">
        <f>P44+I58</f>
        <v>330.75</v>
      </c>
      <c r="K66" s="321">
        <v>30</v>
      </c>
      <c r="L66" s="322">
        <f>SUM(J66:K66)</f>
        <v>360.75</v>
      </c>
      <c r="X66" s="107"/>
      <c r="Y66" s="84"/>
      <c r="Z66" s="84"/>
    </row>
    <row r="67" spans="1:27" x14ac:dyDescent="0.3">
      <c r="A67" s="46" t="s">
        <v>25</v>
      </c>
      <c r="B67" s="14"/>
      <c r="C67" s="15">
        <f>'Wrightway - Petrona'!$F$33</f>
        <v>285.60000000000002</v>
      </c>
      <c r="D67" s="7" t="s">
        <v>60</v>
      </c>
      <c r="E67" s="8"/>
      <c r="F67" s="157"/>
      <c r="G67" s="323" t="s">
        <v>9</v>
      </c>
      <c r="H67" s="311" t="s">
        <v>169</v>
      </c>
      <c r="I67" s="311" t="s">
        <v>69</v>
      </c>
      <c r="J67" s="324">
        <f>S44+I58</f>
        <v>330.75</v>
      </c>
      <c r="K67" s="314">
        <v>30</v>
      </c>
      <c r="L67" s="315">
        <f>SUM(J67:K67)</f>
        <v>360.75</v>
      </c>
      <c r="X67" s="107"/>
      <c r="Y67" s="84"/>
      <c r="Z67" s="84"/>
      <c r="AA67" s="157"/>
    </row>
    <row r="68" spans="1:27" ht="15" thickBot="1" x14ac:dyDescent="0.35">
      <c r="D68" s="8"/>
      <c r="E68" s="8"/>
      <c r="F68" s="157"/>
      <c r="G68" s="325" t="s">
        <v>9</v>
      </c>
      <c r="H68" s="326" t="s">
        <v>71</v>
      </c>
      <c r="I68" s="326" t="s">
        <v>69</v>
      </c>
      <c r="J68" s="327">
        <f>W44+I58</f>
        <v>330.75</v>
      </c>
      <c r="K68" s="328">
        <v>30</v>
      </c>
      <c r="L68" s="329">
        <f>SUM(J68:K68)</f>
        <v>360.75</v>
      </c>
      <c r="N68" s="76"/>
      <c r="X68" s="107"/>
      <c r="Y68" s="84"/>
      <c r="Z68" s="84"/>
      <c r="AA68" s="157"/>
    </row>
    <row r="69" spans="1:27" ht="15.6" thickTop="1" thickBot="1" x14ac:dyDescent="0.35">
      <c r="A69" s="45"/>
      <c r="B69" s="45"/>
      <c r="C69" s="96"/>
      <c r="D69" s="97" t="e">
        <f>#REF!/100*B72</f>
        <v>#REF!</v>
      </c>
      <c r="E69" s="8"/>
      <c r="X69" s="158"/>
      <c r="Y69" s="159"/>
      <c r="Z69" s="159"/>
    </row>
    <row r="70" spans="1:27" ht="15.6" thickTop="1" thickBot="1" x14ac:dyDescent="0.35">
      <c r="A70" s="19" t="s">
        <v>10</v>
      </c>
      <c r="B70" s="8"/>
      <c r="C70" s="98"/>
      <c r="D70" s="35" t="s">
        <v>80</v>
      </c>
      <c r="E70" s="8"/>
    </row>
    <row r="71" spans="1:27" ht="29.4" customHeight="1" x14ac:dyDescent="0.3">
      <c r="A71" s="19"/>
      <c r="B71" s="8" t="s">
        <v>11</v>
      </c>
      <c r="C71" s="98"/>
      <c r="D71" s="98"/>
      <c r="E71" s="8"/>
      <c r="F71" s="99" t="s">
        <v>77</v>
      </c>
      <c r="G71" s="293" t="s">
        <v>79</v>
      </c>
      <c r="H71" s="295" t="s">
        <v>81</v>
      </c>
    </row>
    <row r="72" spans="1:27" ht="29.4" thickBot="1" x14ac:dyDescent="0.35">
      <c r="A72" s="8" t="s">
        <v>12</v>
      </c>
      <c r="B72" s="8">
        <v>10</v>
      </c>
      <c r="C72" s="98"/>
      <c r="D72" s="8"/>
      <c r="F72" s="128" t="s">
        <v>78</v>
      </c>
      <c r="G72" s="294"/>
      <c r="H72" s="296"/>
    </row>
    <row r="73" spans="1:27" x14ac:dyDescent="0.3">
      <c r="A73" s="8" t="s">
        <v>13</v>
      </c>
      <c r="B73" s="8">
        <v>5</v>
      </c>
      <c r="C73" s="98">
        <v>0</v>
      </c>
      <c r="D73" s="98"/>
      <c r="E73" s="8"/>
      <c r="F73" s="91">
        <v>0</v>
      </c>
      <c r="G73" s="92">
        <v>0</v>
      </c>
      <c r="H73" s="93">
        <v>0</v>
      </c>
    </row>
    <row r="74" spans="1:27" x14ac:dyDescent="0.3">
      <c r="A74" s="8" t="s">
        <v>4</v>
      </c>
      <c r="B74" s="8"/>
      <c r="C74" s="8"/>
      <c r="D74" s="8"/>
      <c r="E74" s="8"/>
      <c r="F74" s="91">
        <v>1</v>
      </c>
      <c r="G74" s="92">
        <v>0.1</v>
      </c>
      <c r="H74" s="93">
        <v>0.05</v>
      </c>
    </row>
    <row r="75" spans="1:27" x14ac:dyDescent="0.3">
      <c r="A75" s="8"/>
      <c r="B75" s="8"/>
      <c r="C75" s="8"/>
      <c r="D75" s="8"/>
      <c r="E75" s="8"/>
      <c r="F75" s="91">
        <v>2</v>
      </c>
      <c r="G75" s="92">
        <v>0.15</v>
      </c>
      <c r="H75" s="93">
        <v>0.1</v>
      </c>
    </row>
    <row r="76" spans="1:27" x14ac:dyDescent="0.3">
      <c r="A76" s="8"/>
      <c r="B76" s="8"/>
      <c r="C76" s="8"/>
      <c r="D76" s="10"/>
      <c r="E76" s="10"/>
      <c r="F76" s="91">
        <v>3</v>
      </c>
      <c r="G76" s="92">
        <v>0.2</v>
      </c>
      <c r="H76" s="93">
        <v>0.15</v>
      </c>
    </row>
    <row r="77" spans="1:27" x14ac:dyDescent="0.3">
      <c r="D77" s="10"/>
      <c r="E77" s="10"/>
      <c r="F77" s="91">
        <v>4</v>
      </c>
      <c r="G77" s="92">
        <v>0.25</v>
      </c>
      <c r="H77" s="93">
        <v>0.2</v>
      </c>
    </row>
    <row r="78" spans="1:27" ht="15" thickBot="1" x14ac:dyDescent="0.35">
      <c r="A78" s="8"/>
      <c r="B78" s="8"/>
      <c r="C78" s="8"/>
      <c r="D78" s="8"/>
      <c r="E78" s="8"/>
      <c r="F78" s="90">
        <v>5</v>
      </c>
      <c r="G78" s="94">
        <v>0.3</v>
      </c>
      <c r="H78" s="95">
        <v>0.3</v>
      </c>
    </row>
    <row r="79" spans="1:27" x14ac:dyDescent="0.3">
      <c r="A79" s="8"/>
      <c r="B79" s="9"/>
      <c r="C79" s="8"/>
      <c r="D79" s="8"/>
      <c r="E79" s="8"/>
      <c r="I79" s="86"/>
    </row>
    <row r="80" spans="1:27" x14ac:dyDescent="0.3">
      <c r="A80" s="8"/>
      <c r="B80" s="9"/>
      <c r="C80" s="8"/>
      <c r="D80" s="10"/>
      <c r="E80" s="10"/>
    </row>
    <row r="81" spans="1:12" ht="15" thickBot="1" x14ac:dyDescent="0.35">
      <c r="A81" s="8"/>
      <c r="B81" s="8"/>
      <c r="C81" s="8"/>
      <c r="D81" s="10"/>
      <c r="E81" s="10"/>
      <c r="I81" s="81"/>
      <c r="J81" s="8"/>
      <c r="K81" s="1" t="s">
        <v>86</v>
      </c>
      <c r="L81" s="81"/>
    </row>
    <row r="82" spans="1:12" ht="15" thickTop="1" x14ac:dyDescent="0.3">
      <c r="A82" s="8"/>
      <c r="B82" s="8"/>
      <c r="C82" s="8"/>
      <c r="D82" s="10"/>
      <c r="E82" s="10"/>
      <c r="F82" s="102"/>
      <c r="G82" s="103"/>
      <c r="H82" s="103"/>
      <c r="I82" s="104"/>
      <c r="J82" s="105"/>
      <c r="K82" s="103"/>
      <c r="L82" s="106" t="s">
        <v>9</v>
      </c>
    </row>
    <row r="83" spans="1:12" x14ac:dyDescent="0.3">
      <c r="A83" s="8"/>
      <c r="B83" s="9"/>
      <c r="C83" s="8"/>
      <c r="D83" s="8"/>
      <c r="E83" s="8"/>
      <c r="F83" s="107" t="s">
        <v>82</v>
      </c>
      <c r="G83" s="84"/>
      <c r="H83" s="84"/>
      <c r="I83" s="108"/>
      <c r="J83" s="109">
        <f>$I$58</f>
        <v>330.75</v>
      </c>
      <c r="K83" s="85">
        <v>30</v>
      </c>
      <c r="L83" s="110">
        <f>SUM(J83:K83)</f>
        <v>360.75</v>
      </c>
    </row>
    <row r="84" spans="1:12" x14ac:dyDescent="0.3">
      <c r="A84" s="8"/>
      <c r="B84" s="9"/>
      <c r="C84" s="8"/>
      <c r="F84" s="107"/>
      <c r="G84" s="84"/>
      <c r="H84" s="84"/>
      <c r="I84" s="108"/>
      <c r="J84" s="109"/>
      <c r="K84" s="85"/>
      <c r="L84" s="110"/>
    </row>
    <row r="85" spans="1:12" x14ac:dyDescent="0.3">
      <c r="A85" s="8"/>
      <c r="B85" s="9"/>
      <c r="C85" s="8"/>
      <c r="F85" s="107" t="s">
        <v>83</v>
      </c>
      <c r="G85" s="84"/>
      <c r="H85" s="84"/>
      <c r="I85" s="84"/>
      <c r="J85" s="84"/>
      <c r="K85" s="112"/>
      <c r="L85" s="113"/>
    </row>
    <row r="86" spans="1:12" x14ac:dyDescent="0.3">
      <c r="A86" s="8"/>
      <c r="B86" s="8"/>
      <c r="C86" s="8"/>
      <c r="F86" s="114" t="s">
        <v>9</v>
      </c>
      <c r="G86" s="36"/>
      <c r="H86" s="82" t="s">
        <v>68</v>
      </c>
      <c r="I86" s="82" t="s">
        <v>69</v>
      </c>
      <c r="J86" s="41">
        <f>P64+I78</f>
        <v>0</v>
      </c>
      <c r="K86" s="83">
        <v>30</v>
      </c>
      <c r="L86" s="115">
        <f>SUM(J86:K86)</f>
        <v>30</v>
      </c>
    </row>
    <row r="87" spans="1:12" x14ac:dyDescent="0.3">
      <c r="F87" s="111" t="s">
        <v>9</v>
      </c>
      <c r="G87" s="37"/>
      <c r="H87" s="84" t="s">
        <v>70</v>
      </c>
      <c r="I87" s="84" t="s">
        <v>69</v>
      </c>
      <c r="J87" s="42">
        <f>S64+I78</f>
        <v>0</v>
      </c>
      <c r="K87" s="85">
        <v>30</v>
      </c>
      <c r="L87" s="110">
        <f>SUM(J87:K87)</f>
        <v>30</v>
      </c>
    </row>
    <row r="88" spans="1:12" ht="15" thickBot="1" x14ac:dyDescent="0.35">
      <c r="F88" s="116" t="s">
        <v>9</v>
      </c>
      <c r="G88" s="117"/>
      <c r="H88" s="159" t="s">
        <v>71</v>
      </c>
      <c r="I88" s="159" t="s">
        <v>69</v>
      </c>
      <c r="J88" s="118">
        <f>W64+I78</f>
        <v>0</v>
      </c>
      <c r="K88" s="119">
        <v>30</v>
      </c>
      <c r="L88" s="120">
        <f>SUM(J88:K88)</f>
        <v>30</v>
      </c>
    </row>
    <row r="89" spans="1:12" ht="15" thickTop="1" x14ac:dyDescent="0.3"/>
  </sheetData>
  <dataConsolidate/>
  <mergeCells count="33">
    <mergeCell ref="A12:B12"/>
    <mergeCell ref="A26:B26"/>
    <mergeCell ref="A27:B27"/>
    <mergeCell ref="A17:B17"/>
    <mergeCell ref="A18:B18"/>
    <mergeCell ref="A19:B19"/>
    <mergeCell ref="A23:B23"/>
    <mergeCell ref="A13:B13"/>
    <mergeCell ref="A14:B14"/>
    <mergeCell ref="A24:B24"/>
    <mergeCell ref="A25:B25"/>
    <mergeCell ref="A20:B20"/>
    <mergeCell ref="H71:H72"/>
    <mergeCell ref="B3:H3"/>
    <mergeCell ref="A55:C55"/>
    <mergeCell ref="A36:B36"/>
    <mergeCell ref="A37:B37"/>
    <mergeCell ref="A39:B39"/>
    <mergeCell ref="A21:B21"/>
    <mergeCell ref="A22:B22"/>
    <mergeCell ref="A15:B15"/>
    <mergeCell ref="A40:B40"/>
    <mergeCell ref="A31:B31"/>
    <mergeCell ref="A32:B32"/>
    <mergeCell ref="A16:B16"/>
    <mergeCell ref="A33:B33"/>
    <mergeCell ref="A34:B34"/>
    <mergeCell ref="A11:B11"/>
    <mergeCell ref="A30:B30"/>
    <mergeCell ref="A35:B35"/>
    <mergeCell ref="A28:B28"/>
    <mergeCell ref="A29:B29"/>
    <mergeCell ref="G71:G72"/>
  </mergeCells>
  <dataValidations count="7">
    <dataValidation type="list" allowBlank="1" showInputMessage="1" showErrorMessage="1" sqref="G38:G39" xr:uid="{00000000-0002-0000-0200-000000000000}">
      <formula1>"0,399,279,798,1196,1595"</formula1>
    </dataValidation>
    <dataValidation type="list" allowBlank="1" showInputMessage="1" showErrorMessage="1" sqref="H38:H39" xr:uid="{00000000-0002-0000-0200-000001000000}">
      <formula1>"0,456,319,912,1367,1823,"</formula1>
    </dataValidation>
    <dataValidation type="list" allowBlank="1" showInputMessage="1" showErrorMessage="1" sqref="I38:I39" xr:uid="{00000000-0002-0000-0200-000002000000}">
      <formula1>"0,541,382,1083,1624,2165"</formula1>
    </dataValidation>
    <dataValidation type="list" allowBlank="1" showInputMessage="1" showErrorMessage="1" sqref="D12:D39" xr:uid="{00000000-0002-0000-0200-000003000000}">
      <formula1>",Tracked, Wheeled"</formula1>
    </dataValidation>
    <dataValidation type="list" allowBlank="1" showInputMessage="1" showErrorMessage="1" sqref="G12:G37" xr:uid="{00000000-0002-0000-0200-000004000000}">
      <formula1>"0,399,279"</formula1>
    </dataValidation>
    <dataValidation type="list" allowBlank="1" showInputMessage="1" showErrorMessage="1" sqref="H12:H37" xr:uid="{00000000-0002-0000-0200-000005000000}">
      <formula1>"0,456,319"</formula1>
    </dataValidation>
    <dataValidation type="list" allowBlank="1" showInputMessage="1" showErrorMessage="1" sqref="I12:I37" xr:uid="{00000000-0002-0000-0200-000006000000}">
      <formula1>"0,541,382"</formula1>
    </dataValidation>
  </dataValidations>
  <pageMargins left="0.7" right="0.7" top="0.75" bottom="0.75" header="0.3" footer="0.3"/>
  <pageSetup paperSize="9" scale="42" orientation="landscape" r:id="rId1"/>
  <headerFooter>
    <oddFooter>&amp;L&amp;1#&amp;"Calibri"&amp;8&amp;K0000FFAviva: Internal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0" r:id="rId4" name="Check Box 96">
              <controlPr defaultSize="0" autoFill="0" autoLine="0" autoPict="0">
                <anchor moveWithCells="1">
                  <from>
                    <xdr:col>9</xdr:col>
                    <xdr:colOff>594360</xdr:colOff>
                    <xdr:row>3</xdr:row>
                    <xdr:rowOff>7620</xdr:rowOff>
                  </from>
                  <to>
                    <xdr:col>10</xdr:col>
                    <xdr:colOff>358140</xdr:colOff>
                    <xdr:row>3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" name="Check Box 97">
              <controlPr defaultSize="0" autoFill="0" autoLine="0" autoPict="0">
                <anchor moveWithCells="1">
                  <from>
                    <xdr:col>9</xdr:col>
                    <xdr:colOff>594360</xdr:colOff>
                    <xdr:row>4</xdr:row>
                    <xdr:rowOff>7620</xdr:rowOff>
                  </from>
                  <to>
                    <xdr:col>10</xdr:col>
                    <xdr:colOff>358140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" name="Check Box 98">
              <controlPr defaultSize="0" autoFill="0" autoLine="0" autoPict="0">
                <anchor moveWithCells="1">
                  <from>
                    <xdr:col>9</xdr:col>
                    <xdr:colOff>594360</xdr:colOff>
                    <xdr:row>5</xdr:row>
                    <xdr:rowOff>45720</xdr:rowOff>
                  </from>
                  <to>
                    <xdr:col>10</xdr:col>
                    <xdr:colOff>350520</xdr:colOff>
                    <xdr:row>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" name="Check Box 102">
              <controlPr defaultSize="0" autoFill="0" autoLine="0" autoPict="0">
                <anchor moveWithCells="1">
                  <from>
                    <xdr:col>4</xdr:col>
                    <xdr:colOff>464820</xdr:colOff>
                    <xdr:row>3</xdr:row>
                    <xdr:rowOff>175260</xdr:rowOff>
                  </from>
                  <to>
                    <xdr:col>5</xdr:col>
                    <xdr:colOff>304800</xdr:colOff>
                    <xdr:row>3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" name="Check Box 103">
              <controlPr defaultSize="0" autoFill="0" autoLine="0" autoPict="0">
                <anchor moveWithCells="1">
                  <from>
                    <xdr:col>4</xdr:col>
                    <xdr:colOff>487680</xdr:colOff>
                    <xdr:row>4</xdr:row>
                    <xdr:rowOff>106680</xdr:rowOff>
                  </from>
                  <to>
                    <xdr:col>5</xdr:col>
                    <xdr:colOff>312420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>
                  <from>
                    <xdr:col>4</xdr:col>
                    <xdr:colOff>487680</xdr:colOff>
                    <xdr:row>5</xdr:row>
                    <xdr:rowOff>144780</xdr:rowOff>
                  </from>
                  <to>
                    <xdr:col>5</xdr:col>
                    <xdr:colOff>312420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" name="Check Box 136">
              <controlPr defaultSize="0" autoFill="0" autoLine="0" autoPict="0">
                <anchor moveWithCells="1">
                  <from>
                    <xdr:col>5</xdr:col>
                    <xdr:colOff>594360</xdr:colOff>
                    <xdr:row>7</xdr:row>
                    <xdr:rowOff>7620</xdr:rowOff>
                  </from>
                  <to>
                    <xdr:col>5</xdr:col>
                    <xdr:colOff>1089660</xdr:colOff>
                    <xdr:row>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" name="Check Box 137">
              <controlPr defaultSize="0" autoFill="0" autoLine="0" autoPict="0">
                <anchor moveWithCells="1">
                  <from>
                    <xdr:col>7</xdr:col>
                    <xdr:colOff>76200</xdr:colOff>
                    <xdr:row>7</xdr:row>
                    <xdr:rowOff>38100</xdr:rowOff>
                  </from>
                  <to>
                    <xdr:col>7</xdr:col>
                    <xdr:colOff>807720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" name="Check Box 167">
              <controlPr defaultSize="0" autoFill="0" autoLine="0" autoPict="0">
                <anchor moveWithCells="1">
                  <from>
                    <xdr:col>9</xdr:col>
                    <xdr:colOff>609600</xdr:colOff>
                    <xdr:row>6</xdr:row>
                    <xdr:rowOff>76200</xdr:rowOff>
                  </from>
                  <to>
                    <xdr:col>10</xdr:col>
                    <xdr:colOff>365760</xdr:colOff>
                    <xdr:row>6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36"/>
  <sheetViews>
    <sheetView workbookViewId="0">
      <selection activeCell="F4" sqref="A1:G13"/>
    </sheetView>
  </sheetViews>
  <sheetFormatPr defaultColWidth="27.109375" defaultRowHeight="14.4" x14ac:dyDescent="0.3"/>
  <cols>
    <col min="1" max="1" width="49" customWidth="1"/>
    <col min="2" max="2" width="8" hidden="1" customWidth="1"/>
    <col min="3" max="3" width="13.5546875" hidden="1" customWidth="1"/>
    <col min="4" max="4" width="27.44140625" customWidth="1"/>
    <col min="5" max="5" width="10.109375" hidden="1" customWidth="1"/>
  </cols>
  <sheetData>
    <row r="1" spans="1:7" ht="17.399999999999999" x14ac:dyDescent="0.3">
      <c r="A1" s="7"/>
      <c r="B1" s="7"/>
      <c r="C1" s="7"/>
      <c r="D1" s="7"/>
      <c r="E1" s="7"/>
      <c r="F1" s="7"/>
      <c r="G1" s="87" t="e">
        <f>Detailed!#REF!</f>
        <v>#REF!</v>
      </c>
    </row>
    <row r="2" spans="1:7" x14ac:dyDescent="0.3">
      <c r="A2" s="7"/>
      <c r="B2" s="7"/>
      <c r="C2" s="7"/>
      <c r="D2" s="7" t="s">
        <v>14</v>
      </c>
      <c r="E2" s="7"/>
      <c r="F2" s="7"/>
      <c r="G2" s="7"/>
    </row>
    <row r="3" spans="1:7" x14ac:dyDescent="0.3">
      <c r="A3" s="7" t="s">
        <v>26</v>
      </c>
      <c r="B3" s="7">
        <v>12.12</v>
      </c>
      <c r="C3" s="7">
        <f>B3/5*100</f>
        <v>242.4</v>
      </c>
      <c r="D3" s="78">
        <v>0</v>
      </c>
      <c r="E3" s="78"/>
      <c r="F3" s="76">
        <f>D3*C3</f>
        <v>0</v>
      </c>
      <c r="G3" s="7"/>
    </row>
    <row r="4" spans="1:7" x14ac:dyDescent="0.3">
      <c r="A4" s="7" t="s">
        <v>27</v>
      </c>
      <c r="B4" s="7"/>
      <c r="C4" s="7">
        <v>290.94</v>
      </c>
      <c r="D4" s="78">
        <v>1</v>
      </c>
      <c r="E4" s="78"/>
      <c r="F4" s="76">
        <f>D4*C4</f>
        <v>290.94</v>
      </c>
      <c r="G4" s="7"/>
    </row>
    <row r="5" spans="1:7" x14ac:dyDescent="0.3">
      <c r="A5" s="7" t="s">
        <v>15</v>
      </c>
      <c r="B5" s="7">
        <v>7.31</v>
      </c>
      <c r="C5" s="7">
        <f t="shared" ref="C5:C11" si="0">B5/5*100</f>
        <v>146.19999999999999</v>
      </c>
      <c r="D5" s="78">
        <v>0</v>
      </c>
      <c r="E5" s="78"/>
      <c r="F5" s="76">
        <f t="shared" ref="F5:F15" si="1">D5*C5</f>
        <v>0</v>
      </c>
      <c r="G5" s="7"/>
    </row>
    <row r="6" spans="1:7" x14ac:dyDescent="0.3">
      <c r="A6" s="7" t="s">
        <v>16</v>
      </c>
      <c r="B6" s="7">
        <v>8.7799999999999994</v>
      </c>
      <c r="C6" s="7">
        <f t="shared" si="0"/>
        <v>175.59999999999997</v>
      </c>
      <c r="D6" s="78">
        <v>0</v>
      </c>
      <c r="E6" s="78"/>
      <c r="F6" s="76">
        <f t="shared" si="1"/>
        <v>0</v>
      </c>
      <c r="G6" s="7"/>
    </row>
    <row r="7" spans="1:7" x14ac:dyDescent="0.3">
      <c r="A7" s="7" t="s">
        <v>17</v>
      </c>
      <c r="B7" s="7">
        <v>10.24</v>
      </c>
      <c r="C7" s="7">
        <f t="shared" si="0"/>
        <v>204.8</v>
      </c>
      <c r="D7" s="78">
        <v>0</v>
      </c>
      <c r="E7" s="78"/>
      <c r="F7" s="76">
        <f t="shared" si="1"/>
        <v>0</v>
      </c>
      <c r="G7" s="7"/>
    </row>
    <row r="8" spans="1:7" x14ac:dyDescent="0.3">
      <c r="A8" s="7" t="s">
        <v>18</v>
      </c>
      <c r="B8" s="7">
        <v>16.09</v>
      </c>
      <c r="C8" s="7">
        <f t="shared" si="0"/>
        <v>321.8</v>
      </c>
      <c r="D8" s="78">
        <v>0</v>
      </c>
      <c r="E8" s="78"/>
      <c r="F8" s="76">
        <f t="shared" si="1"/>
        <v>0</v>
      </c>
      <c r="G8" s="7"/>
    </row>
    <row r="9" spans="1:7" x14ac:dyDescent="0.3">
      <c r="A9" s="7" t="s">
        <v>28</v>
      </c>
      <c r="B9" s="7">
        <v>6.5</v>
      </c>
      <c r="C9" s="7">
        <v>150</v>
      </c>
      <c r="D9" s="78">
        <v>0</v>
      </c>
      <c r="E9" s="78"/>
      <c r="F9" s="76">
        <f t="shared" si="1"/>
        <v>0</v>
      </c>
      <c r="G9" s="7"/>
    </row>
    <row r="10" spans="1:7" x14ac:dyDescent="0.3">
      <c r="A10" s="7" t="s">
        <v>19</v>
      </c>
      <c r="B10" s="7">
        <v>11.7</v>
      </c>
      <c r="C10" s="7">
        <f t="shared" si="0"/>
        <v>234</v>
      </c>
      <c r="D10" s="78">
        <v>0</v>
      </c>
      <c r="E10" s="78"/>
      <c r="F10" s="76">
        <f t="shared" si="1"/>
        <v>0</v>
      </c>
      <c r="G10" s="7"/>
    </row>
    <row r="11" spans="1:7" x14ac:dyDescent="0.3">
      <c r="A11" s="7" t="s">
        <v>20</v>
      </c>
      <c r="B11" s="7">
        <v>1.63</v>
      </c>
      <c r="C11" s="7">
        <f t="shared" si="0"/>
        <v>32.599999999999994</v>
      </c>
      <c r="D11" s="78">
        <v>0</v>
      </c>
      <c r="E11" s="78"/>
      <c r="F11" s="76">
        <f t="shared" si="1"/>
        <v>0</v>
      </c>
      <c r="G11" s="7"/>
    </row>
    <row r="12" spans="1:7" x14ac:dyDescent="0.3">
      <c r="A12" s="7" t="s">
        <v>29</v>
      </c>
      <c r="B12" s="7">
        <v>19.309999999999999</v>
      </c>
      <c r="C12" s="7">
        <v>386.1</v>
      </c>
      <c r="D12" s="78">
        <v>0</v>
      </c>
      <c r="E12" s="76" t="e">
        <f>_IFE12</f>
        <v>#NAME?</v>
      </c>
      <c r="F12" s="76">
        <f t="shared" si="1"/>
        <v>0</v>
      </c>
      <c r="G12" s="7"/>
    </row>
    <row r="13" spans="1:7" x14ac:dyDescent="0.3">
      <c r="A13" s="1" t="s">
        <v>56</v>
      </c>
      <c r="B13" s="7"/>
      <c r="C13" s="7"/>
      <c r="D13" s="7">
        <f>SUM(D3:D12)</f>
        <v>1</v>
      </c>
      <c r="E13" s="7"/>
      <c r="F13" s="76">
        <f>SUM(F3:F12)</f>
        <v>290.94</v>
      </c>
      <c r="G13" s="7"/>
    </row>
    <row r="14" spans="1:7" x14ac:dyDescent="0.3">
      <c r="F14" s="3"/>
    </row>
    <row r="15" spans="1:7" x14ac:dyDescent="0.3">
      <c r="A15" t="s">
        <v>21</v>
      </c>
      <c r="B15" t="s">
        <v>22</v>
      </c>
      <c r="C15" s="44">
        <f>Aviva!$A$51</f>
        <v>0</v>
      </c>
      <c r="D15" s="11">
        <v>8.3999999999999995E-3</v>
      </c>
      <c r="E15" s="11"/>
      <c r="F15" s="3">
        <f t="shared" si="1"/>
        <v>0</v>
      </c>
    </row>
    <row r="16" spans="1:7" x14ac:dyDescent="0.3">
      <c r="F16" s="6">
        <f>IF(D12&gt;0,"50",D12)</f>
        <v>0</v>
      </c>
    </row>
    <row r="17" spans="1:7" x14ac:dyDescent="0.3">
      <c r="F17" s="6">
        <f>IF(D9&gt;0,"94",D9)</f>
        <v>0</v>
      </c>
    </row>
    <row r="18" spans="1:7" x14ac:dyDescent="0.3">
      <c r="A18" s="12" t="s">
        <v>23</v>
      </c>
      <c r="C18" s="12"/>
      <c r="D18" s="12"/>
      <c r="E18" s="12"/>
      <c r="F18" s="16">
        <f>F13+F15+F16+F17</f>
        <v>290.94</v>
      </c>
    </row>
    <row r="19" spans="1:7" x14ac:dyDescent="0.3">
      <c r="A19" s="1" t="s">
        <v>25</v>
      </c>
    </row>
    <row r="20" spans="1:7" x14ac:dyDescent="0.3">
      <c r="A20" t="s">
        <v>26</v>
      </c>
      <c r="B20">
        <v>0</v>
      </c>
      <c r="C20">
        <v>191</v>
      </c>
      <c r="D20" s="17">
        <f>$D$3</f>
        <v>0</v>
      </c>
      <c r="E20" s="2"/>
      <c r="F20" s="3">
        <f>D20*C20</f>
        <v>0</v>
      </c>
    </row>
    <row r="21" spans="1:7" x14ac:dyDescent="0.3">
      <c r="A21" t="s">
        <v>27</v>
      </c>
      <c r="C21">
        <v>147</v>
      </c>
      <c r="D21" s="17">
        <f t="shared" ref="D21:D29" si="2">D4</f>
        <v>1</v>
      </c>
      <c r="E21" s="2"/>
      <c r="F21" s="3">
        <f>D21*C21</f>
        <v>147</v>
      </c>
    </row>
    <row r="22" spans="1:7" x14ac:dyDescent="0.3">
      <c r="A22" t="s">
        <v>15</v>
      </c>
      <c r="B22">
        <v>7.31</v>
      </c>
      <c r="C22">
        <v>138.6</v>
      </c>
      <c r="D22" s="17">
        <f t="shared" si="2"/>
        <v>0</v>
      </c>
      <c r="E22" s="2"/>
      <c r="F22" s="3">
        <f t="shared" ref="F22:F29" si="3">D22*C22</f>
        <v>0</v>
      </c>
    </row>
    <row r="23" spans="1:7" x14ac:dyDescent="0.3">
      <c r="A23" t="s">
        <v>16</v>
      </c>
      <c r="B23">
        <v>8.7799999999999994</v>
      </c>
      <c r="C23">
        <v>138.6</v>
      </c>
      <c r="D23" s="17">
        <f t="shared" si="2"/>
        <v>0</v>
      </c>
      <c r="E23" s="2"/>
      <c r="F23" s="3">
        <f t="shared" si="3"/>
        <v>0</v>
      </c>
    </row>
    <row r="24" spans="1:7" x14ac:dyDescent="0.3">
      <c r="A24" t="s">
        <v>17</v>
      </c>
      <c r="B24">
        <v>10.24</v>
      </c>
      <c r="C24">
        <v>138.6</v>
      </c>
      <c r="D24" s="17">
        <f t="shared" si="2"/>
        <v>0</v>
      </c>
      <c r="E24" s="2"/>
      <c r="F24" s="3">
        <f t="shared" si="3"/>
        <v>0</v>
      </c>
    </row>
    <row r="25" spans="1:7" x14ac:dyDescent="0.3">
      <c r="A25" t="s">
        <v>18</v>
      </c>
      <c r="B25">
        <v>16.09</v>
      </c>
      <c r="C25">
        <v>0</v>
      </c>
      <c r="D25" s="17">
        <f t="shared" si="2"/>
        <v>0</v>
      </c>
      <c r="E25" s="2"/>
      <c r="F25" s="3">
        <f t="shared" si="3"/>
        <v>0</v>
      </c>
    </row>
    <row r="26" spans="1:7" x14ac:dyDescent="0.3">
      <c r="A26" t="s">
        <v>30</v>
      </c>
      <c r="B26">
        <v>6.5</v>
      </c>
      <c r="C26">
        <v>138.6</v>
      </c>
      <c r="D26" s="17">
        <f t="shared" si="2"/>
        <v>0</v>
      </c>
      <c r="E26" s="2"/>
      <c r="F26" s="3">
        <f t="shared" si="3"/>
        <v>0</v>
      </c>
    </row>
    <row r="27" spans="1:7" x14ac:dyDescent="0.3">
      <c r="A27" t="s">
        <v>19</v>
      </c>
      <c r="B27">
        <v>11.7</v>
      </c>
      <c r="C27">
        <v>239.4</v>
      </c>
      <c r="D27" s="17">
        <f t="shared" si="2"/>
        <v>0</v>
      </c>
      <c r="E27" s="2"/>
      <c r="F27" s="3">
        <f t="shared" si="3"/>
        <v>0</v>
      </c>
    </row>
    <row r="28" spans="1:7" x14ac:dyDescent="0.3">
      <c r="A28" t="s">
        <v>20</v>
      </c>
      <c r="B28">
        <v>1.63</v>
      </c>
      <c r="C28">
        <v>138.6</v>
      </c>
      <c r="D28" s="17">
        <f t="shared" si="2"/>
        <v>0</v>
      </c>
      <c r="E28" s="2"/>
      <c r="F28" s="3">
        <f t="shared" si="3"/>
        <v>0</v>
      </c>
    </row>
    <row r="29" spans="1:7" x14ac:dyDescent="0.3">
      <c r="A29" t="s">
        <v>29</v>
      </c>
      <c r="B29">
        <v>19.309999999999999</v>
      </c>
      <c r="C29">
        <v>239.4</v>
      </c>
      <c r="D29" s="17">
        <f t="shared" si="2"/>
        <v>0</v>
      </c>
      <c r="E29" s="2"/>
      <c r="F29" s="3">
        <f t="shared" si="3"/>
        <v>0</v>
      </c>
    </row>
    <row r="30" spans="1:7" x14ac:dyDescent="0.3">
      <c r="F30" s="3">
        <f>SUM(F20:F29)</f>
        <v>147</v>
      </c>
    </row>
    <row r="31" spans="1:7" x14ac:dyDescent="0.3">
      <c r="F31" s="3"/>
    </row>
    <row r="32" spans="1:7" x14ac:dyDescent="0.3">
      <c r="F32" s="6" t="e">
        <f>IF(#REF!&lt;262.5,"262.50",#REF!)</f>
        <v>#REF!</v>
      </c>
      <c r="G32" s="6" t="e">
        <f>IF(#REF!&lt;262.5,"262.50",#REF!)</f>
        <v>#REF!</v>
      </c>
    </row>
    <row r="33" spans="1:8" x14ac:dyDescent="0.3">
      <c r="A33" t="s">
        <v>21</v>
      </c>
      <c r="B33" s="18" t="e">
        <f>Aviva!#REF!</f>
        <v>#REF!</v>
      </c>
      <c r="C33" s="44">
        <f>Aviva!$A$51</f>
        <v>0</v>
      </c>
      <c r="D33">
        <v>0.89200000000000002</v>
      </c>
      <c r="E33" s="3">
        <f>C33*D33/100</f>
        <v>0</v>
      </c>
      <c r="F33" s="16">
        <f>IF(E33&lt;138.6,"138.60",E33)+(F30)</f>
        <v>285.60000000000002</v>
      </c>
    </row>
    <row r="34" spans="1:8" x14ac:dyDescent="0.3">
      <c r="F34" s="13"/>
    </row>
    <row r="36" spans="1:8" x14ac:dyDescent="0.3">
      <c r="F36" s="13"/>
      <c r="H36" s="3"/>
    </row>
  </sheetData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3:H19"/>
  <sheetViews>
    <sheetView workbookViewId="0">
      <selection activeCell="C4" sqref="C4"/>
    </sheetView>
  </sheetViews>
  <sheetFormatPr defaultRowHeight="14.4" x14ac:dyDescent="0.3"/>
  <sheetData>
    <row r="3" spans="1:8" x14ac:dyDescent="0.3">
      <c r="A3" s="22" t="s">
        <v>60</v>
      </c>
      <c r="B3" s="23" t="s">
        <v>38</v>
      </c>
      <c r="C3" s="23"/>
      <c r="D3" s="23" t="s">
        <v>39</v>
      </c>
      <c r="E3" s="32" t="s">
        <v>57</v>
      </c>
    </row>
    <row r="4" spans="1:8" x14ac:dyDescent="0.3">
      <c r="A4" s="31">
        <v>510.63</v>
      </c>
      <c r="B4" s="25">
        <v>0.3</v>
      </c>
      <c r="C4" s="39">
        <f>A4-(A4*B4)</f>
        <v>357.44100000000003</v>
      </c>
      <c r="D4" s="25">
        <v>0.2</v>
      </c>
      <c r="E4" s="39">
        <f>C4-(C4*D4)</f>
        <v>285.95280000000002</v>
      </c>
      <c r="F4" s="38">
        <f>(A4-(A4*B4)-A4-(A4*D4))</f>
        <v>-255.31499999999997</v>
      </c>
      <c r="H4">
        <v>285.95</v>
      </c>
    </row>
    <row r="5" spans="1:8" x14ac:dyDescent="0.3">
      <c r="A5" s="31"/>
      <c r="B5" s="25"/>
      <c r="C5" s="25"/>
      <c r="D5" s="25"/>
      <c r="E5" s="24"/>
    </row>
    <row r="6" spans="1:8" x14ac:dyDescent="0.3">
      <c r="A6" s="31"/>
      <c r="B6" s="25"/>
      <c r="C6" s="25"/>
      <c r="D6" s="25"/>
      <c r="E6" s="24"/>
    </row>
    <row r="7" spans="1:8" x14ac:dyDescent="0.3">
      <c r="A7" s="31"/>
      <c r="B7" s="25"/>
      <c r="C7" s="25"/>
      <c r="D7" s="25"/>
      <c r="E7" s="24"/>
    </row>
    <row r="8" spans="1:8" x14ac:dyDescent="0.3">
      <c r="A8" s="31"/>
      <c r="B8" s="25"/>
      <c r="C8" s="25"/>
      <c r="D8" s="25"/>
      <c r="E8" s="24"/>
    </row>
    <row r="9" spans="1:8" x14ac:dyDescent="0.3">
      <c r="A9" s="31"/>
      <c r="B9" s="25"/>
      <c r="C9" s="25"/>
      <c r="D9" s="25"/>
      <c r="E9" s="24"/>
    </row>
    <row r="10" spans="1:8" x14ac:dyDescent="0.3">
      <c r="A10" s="31"/>
      <c r="B10" s="25"/>
      <c r="C10" s="25"/>
      <c r="D10" s="25"/>
      <c r="E10" s="24"/>
    </row>
    <row r="11" spans="1:8" x14ac:dyDescent="0.3">
      <c r="A11" s="31"/>
      <c r="B11" s="25"/>
      <c r="C11" s="25"/>
      <c r="D11" s="25"/>
      <c r="E11" s="24"/>
    </row>
    <row r="12" spans="1:8" x14ac:dyDescent="0.3">
      <c r="A12" s="31"/>
      <c r="B12" s="25"/>
      <c r="C12" s="25"/>
      <c r="D12" s="25"/>
      <c r="E12" s="24"/>
    </row>
    <row r="13" spans="1:8" x14ac:dyDescent="0.3">
      <c r="A13" s="31"/>
      <c r="B13" s="25"/>
      <c r="C13" s="25"/>
      <c r="D13" s="25"/>
      <c r="E13" s="24"/>
    </row>
    <row r="14" spans="1:8" x14ac:dyDescent="0.3">
      <c r="A14" s="31"/>
      <c r="B14" s="25"/>
      <c r="C14" s="25"/>
      <c r="D14" s="25"/>
      <c r="E14" s="24"/>
    </row>
    <row r="15" spans="1:8" x14ac:dyDescent="0.3">
      <c r="A15" s="31"/>
      <c r="B15" s="25"/>
      <c r="C15" s="25"/>
      <c r="D15" s="25"/>
      <c r="E15" s="24"/>
    </row>
    <row r="16" spans="1:8" x14ac:dyDescent="0.3">
      <c r="A16" s="31"/>
      <c r="B16" s="25"/>
      <c r="C16" s="25"/>
      <c r="D16" s="25"/>
      <c r="E16" s="24"/>
    </row>
    <row r="17" spans="1:5" x14ac:dyDescent="0.3">
      <c r="A17" s="31"/>
      <c r="B17" s="25"/>
      <c r="C17" s="25"/>
      <c r="D17" s="25"/>
      <c r="E17" s="24"/>
    </row>
    <row r="18" spans="1:5" x14ac:dyDescent="0.3">
      <c r="A18" s="31"/>
      <c r="B18" s="25"/>
      <c r="C18" s="25"/>
      <c r="D18" s="25"/>
      <c r="E18" s="24"/>
    </row>
    <row r="19" spans="1:5" x14ac:dyDescent="0.3">
      <c r="A19" s="21"/>
      <c r="B19" s="29"/>
      <c r="C19" s="29"/>
      <c r="D19" s="26"/>
      <c r="E19" s="24"/>
    </row>
  </sheetData>
  <dataValidations count="1">
    <dataValidation type="list" allowBlank="1" showInputMessage="1" showErrorMessage="1" sqref="A4:A18" xr:uid="{00000000-0002-0000-0400-000000000000}">
      <formula1>"0,510.63,360.13"</formula1>
    </dataValidation>
  </dataValidations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>
      <selection activeCell="B6" sqref="B6"/>
    </sheetView>
  </sheetViews>
  <sheetFormatPr defaultRowHeight="14.4" x14ac:dyDescent="0.3"/>
  <sheetData/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C14"/>
  <sheetViews>
    <sheetView workbookViewId="0">
      <selection activeCell="A19" sqref="A19"/>
    </sheetView>
  </sheetViews>
  <sheetFormatPr defaultRowHeight="14.4" x14ac:dyDescent="0.3"/>
  <sheetData>
    <row r="1" spans="1:3" x14ac:dyDescent="0.3">
      <c r="A1" t="s">
        <v>46</v>
      </c>
    </row>
    <row r="3" spans="1:3" x14ac:dyDescent="0.3">
      <c r="A3" t="s">
        <v>40</v>
      </c>
      <c r="C3">
        <f>Aviva!$L$2</f>
        <v>0</v>
      </c>
    </row>
    <row r="5" spans="1:3" x14ac:dyDescent="0.3">
      <c r="A5" t="s">
        <v>47</v>
      </c>
    </row>
    <row r="7" spans="1:3" x14ac:dyDescent="0.3">
      <c r="A7" t="s">
        <v>48</v>
      </c>
    </row>
    <row r="8" spans="1:3" x14ac:dyDescent="0.3">
      <c r="A8" t="s">
        <v>49</v>
      </c>
    </row>
    <row r="9" spans="1:3" x14ac:dyDescent="0.3">
      <c r="A9" t="s">
        <v>50</v>
      </c>
    </row>
    <row r="10" spans="1:3" x14ac:dyDescent="0.3">
      <c r="A10" t="s">
        <v>51</v>
      </c>
    </row>
    <row r="11" spans="1:3" x14ac:dyDescent="0.3">
      <c r="A11" t="s">
        <v>52</v>
      </c>
    </row>
    <row r="12" spans="1:3" x14ac:dyDescent="0.3">
      <c r="A12" t="s">
        <v>53</v>
      </c>
    </row>
    <row r="13" spans="1:3" x14ac:dyDescent="0.3">
      <c r="A13" t="s">
        <v>54</v>
      </c>
    </row>
    <row r="14" spans="1:3" x14ac:dyDescent="0.3">
      <c r="A14" t="s">
        <v>55</v>
      </c>
    </row>
  </sheetData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"/>
  <sheetViews>
    <sheetView workbookViewId="0">
      <selection activeCell="D8" sqref="D8"/>
    </sheetView>
  </sheetViews>
  <sheetFormatPr defaultColWidth="8.88671875" defaultRowHeight="14.4" x14ac:dyDescent="0.3"/>
  <cols>
    <col min="1" max="16384" width="8.88671875" style="7"/>
  </cols>
  <sheetData/>
  <pageMargins left="0.7" right="0.7" top="0.75" bottom="0.75" header="0.3" footer="0.3"/>
  <pageSetup paperSize="9" orientation="portrait"/>
  <headerFooter>
    <oddFooter>&amp;L&amp;1#&amp;"Calibri"&amp;8&amp;K0000FFAviva: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Detailed</vt:lpstr>
      <vt:lpstr>Aviva!Print_Area</vt:lpstr>
      <vt:lpstr>Detailed!Print_Area</vt:lpstr>
      <vt:lpstr>'Schedule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 Dunne</cp:lastModifiedBy>
  <cp:lastPrinted>2022-03-14T09:04:52Z</cp:lastPrinted>
  <dcterms:created xsi:type="dcterms:W3CDTF">2015-02-06T11:30:56Z</dcterms:created>
  <dcterms:modified xsi:type="dcterms:W3CDTF">2022-04-26T13:24:22Z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a51bc-fa99-4daa-99b3-4f7aefcb4aa3_Enabled">
    <vt:lpwstr>true</vt:lpwstr>
  </property>
  <property fmtid="{D5CDD505-2E9C-101B-9397-08002B2CF9AE}" pid="3" name="MSIP_Label_e4aa51bc-fa99-4daa-99b3-4f7aefcb4aa3_SetDate">
    <vt:lpwstr>2022-03-14T10:34:30Z</vt:lpwstr>
  </property>
  <property fmtid="{D5CDD505-2E9C-101B-9397-08002B2CF9AE}" pid="4" name="MSIP_Label_e4aa51bc-fa99-4daa-99b3-4f7aefcb4aa3_Method">
    <vt:lpwstr>Privileged</vt:lpwstr>
  </property>
  <property fmtid="{D5CDD505-2E9C-101B-9397-08002B2CF9AE}" pid="5" name="MSIP_Label_e4aa51bc-fa99-4daa-99b3-4f7aefcb4aa3_Name">
    <vt:lpwstr>Internal</vt:lpwstr>
  </property>
  <property fmtid="{D5CDD505-2E9C-101B-9397-08002B2CF9AE}" pid="6" name="MSIP_Label_e4aa51bc-fa99-4daa-99b3-4f7aefcb4aa3_SiteId">
    <vt:lpwstr>42d0d02d-6286-465e-999b-31006231efb1</vt:lpwstr>
  </property>
  <property fmtid="{D5CDD505-2E9C-101B-9397-08002B2CF9AE}" pid="7" name="MSIP_Label_e4aa51bc-fa99-4daa-99b3-4f7aefcb4aa3_ActionId">
    <vt:lpwstr>8092374a-fe13-44df-bb59-d62809f483d3</vt:lpwstr>
  </property>
  <property fmtid="{D5CDD505-2E9C-101B-9397-08002B2CF9AE}" pid="8" name="MSIP_Label_e4aa51bc-fa99-4daa-99b3-4f7aefcb4aa3_ContentBits">
    <vt:lpwstr>2</vt:lpwstr>
  </property>
  <property fmtid="{D5CDD505-2E9C-101B-9397-08002B2CF9AE}" pid="9" name="x-AvivaClassification">
    <vt:lpwstr>Aviva-1nternal</vt:lpwstr>
  </property>
  <property fmtid="{D5CDD505-2E9C-101B-9397-08002B2CF9AE}" pid="10" name="AvivaClassification">
    <vt:lpwstr>Aviva-1nternal</vt:lpwstr>
  </property>
</Properties>
</file>